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" sheetId="4" r:id="rId1"/>
    <sheet name="6-8月" sheetId="2" r:id="rId2"/>
  </sheets>
  <definedNames>
    <definedName name="_xlnm._FilterDatabase" localSheetId="1" hidden="1">'6-8月'!$A$2:$AN$222</definedName>
    <definedName name="_xlnm.Print_Area" localSheetId="1">'6-8月'!$A$1:$AH$222</definedName>
    <definedName name="_xlnm.Print_Titles" localSheetId="1">'6-8月'!$1:$2</definedName>
    <definedName name="_xlnm.Print_Titles" localSheetId="0">汇总!$3:$5</definedName>
  </definedNames>
  <calcPr calcId="144525"/>
</workbook>
</file>

<file path=xl/sharedStrings.xml><?xml version="1.0" encoding="utf-8"?>
<sst xmlns="http://schemas.openxmlformats.org/spreadsheetml/2006/main" count="3710" uniqueCount="2474">
  <si>
    <r>
      <rPr>
        <b/>
        <sz val="16"/>
        <rFont val="宋体"/>
        <charset val="134"/>
      </rPr>
      <t>高效设施保险汇总表</t>
    </r>
    <r>
      <rPr>
        <b/>
        <sz val="10"/>
        <rFont val="宋体"/>
        <charset val="134"/>
      </rPr>
      <t>（2023.6.1-2023.8.31）</t>
    </r>
  </si>
  <si>
    <t>申请单位：人保财险南通市通州支公司</t>
  </si>
  <si>
    <t>审核单位：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</si>
  <si>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</si>
  <si>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</si>
  <si>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</si>
  <si>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</si>
  <si>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</si>
  <si>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</si>
  <si>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</si>
  <si>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</si>
  <si>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</si>
  <si>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</si>
  <si>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</si>
  <si>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</si>
  <si>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</si>
  <si>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</si>
  <si>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</si>
  <si>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</si>
  <si>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</si>
  <si>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设施大棚</t>
  </si>
  <si>
    <t>-</t>
  </si>
  <si>
    <t>4%/18%/6%</t>
  </si>
  <si>
    <t>大豆</t>
  </si>
  <si>
    <t>露地葡萄</t>
  </si>
  <si>
    <t>能繁母猪</t>
  </si>
  <si>
    <t>育肥猪</t>
  </si>
  <si>
    <t>花生</t>
  </si>
  <si>
    <t>设施大棚气象指数</t>
  </si>
  <si>
    <t>羊</t>
  </si>
  <si>
    <t>合计</t>
  </si>
  <si>
    <t xml:space="preserve">  保险公司负责人：                                         保险公司复核人：                               保险公司制表人：</t>
  </si>
  <si>
    <t>2023年通州区政策性高效农险(6-8月)</t>
  </si>
  <si>
    <t>汇款信息</t>
  </si>
  <si>
    <t>结算信息</t>
  </si>
  <si>
    <t>序号</t>
  </si>
  <si>
    <t>乡镇</t>
  </si>
  <si>
    <t>保单号</t>
  </si>
  <si>
    <t>区域代码</t>
  </si>
  <si>
    <t>被保险人或投保人</t>
  </si>
  <si>
    <t>标的地址</t>
  </si>
  <si>
    <t>身份证号码/组织机构代码</t>
  </si>
  <si>
    <t>联系电话</t>
  </si>
  <si>
    <t>资金账户/一折通卡号</t>
  </si>
  <si>
    <t>险种名称</t>
  </si>
  <si>
    <t>承保户次</t>
  </si>
  <si>
    <t>承保数量（亩、只、头）</t>
  </si>
  <si>
    <t>保险金额（元）</t>
  </si>
  <si>
    <t>自缴保费标准（元/亩、头、只）</t>
  </si>
  <si>
    <t>标准保费（元/亩、头、只）</t>
  </si>
  <si>
    <t>总保费（元）</t>
  </si>
  <si>
    <t>农户自缴保费（元）</t>
  </si>
  <si>
    <t>通州区财政补贴（元）</t>
  </si>
  <si>
    <t>其他各级财政补贴（元）</t>
  </si>
  <si>
    <t>起保日期</t>
  </si>
  <si>
    <t>截止日期</t>
  </si>
  <si>
    <t>投保日期</t>
  </si>
  <si>
    <t>投保单号</t>
  </si>
  <si>
    <t>保单流水号</t>
  </si>
  <si>
    <t>投保人</t>
  </si>
  <si>
    <t>备注</t>
  </si>
  <si>
    <t>汇款日期</t>
  </si>
  <si>
    <t>汇款金额</t>
  </si>
  <si>
    <t>汇款人</t>
  </si>
  <si>
    <t>交易流水号（网银回单）</t>
  </si>
  <si>
    <t>申报日期</t>
  </si>
  <si>
    <t>公司应收(自缴)</t>
  </si>
  <si>
    <t>公司应收（财政补贴）</t>
  </si>
  <si>
    <t>公司已收款</t>
  </si>
  <si>
    <t>导入清单号</t>
  </si>
  <si>
    <t>十总镇</t>
  </si>
  <si>
    <t>P8UF20233206N000001031</t>
  </si>
  <si>
    <t>王建东</t>
  </si>
  <si>
    <t>南通市通州区十总镇骑岸居15组等</t>
  </si>
  <si>
    <t>371324196802245210</t>
  </si>
  <si>
    <t>37132********5210</t>
  </si>
  <si>
    <t>13801487619</t>
  </si>
  <si>
    <t>138****7619</t>
  </si>
  <si>
    <t>6230664231006305275</t>
  </si>
  <si>
    <t>6230************275</t>
  </si>
  <si>
    <t>T8UF20233206N000001034</t>
  </si>
  <si>
    <t>32002200131039</t>
  </si>
  <si>
    <t>T320600512023060000109504</t>
  </si>
  <si>
    <t>P8UF20233206N000001028</t>
  </si>
  <si>
    <t>刘春永</t>
  </si>
  <si>
    <t>南通市通州区十总镇沧南居7组</t>
  </si>
  <si>
    <t>372823197303116154</t>
  </si>
  <si>
    <t>37282********6154</t>
  </si>
  <si>
    <t>15262852980</t>
  </si>
  <si>
    <t>152****2980</t>
  </si>
  <si>
    <t>6230664231004580275</t>
  </si>
  <si>
    <t>T8UF20233206N000001035</t>
  </si>
  <si>
    <t>32002200131040</t>
  </si>
  <si>
    <t>T320600512023060000110353</t>
  </si>
  <si>
    <t>东社镇</t>
  </si>
  <si>
    <t>P8UF20233206N000001027</t>
  </si>
  <si>
    <t>曹春其</t>
  </si>
  <si>
    <t>南通市通州区东社镇五马路村2-3组89亩，新街村8、10-12组331亩</t>
  </si>
  <si>
    <t>320624196101191850</t>
  </si>
  <si>
    <t>32062********1850</t>
  </si>
  <si>
    <t>13813757697</t>
  </si>
  <si>
    <t>138****7697</t>
  </si>
  <si>
    <t>3206240101010000050478</t>
  </si>
  <si>
    <t>3206************050478</t>
  </si>
  <si>
    <t>T8UF20233206N000001036</t>
  </si>
  <si>
    <t>32002200133444</t>
  </si>
  <si>
    <t>杨进平</t>
  </si>
  <si>
    <t>T320600512023060000095755</t>
  </si>
  <si>
    <t>P8UF20233206N000001026</t>
  </si>
  <si>
    <t>刘将林</t>
  </si>
  <si>
    <t>南通市通州区东社镇横马村5、7、8组等</t>
  </si>
  <si>
    <t>320624197303051877</t>
  </si>
  <si>
    <t>32062********1877</t>
  </si>
  <si>
    <t>13962857559</t>
  </si>
  <si>
    <t>139****7559</t>
  </si>
  <si>
    <t>6230664231000801113</t>
  </si>
  <si>
    <t>6230************113</t>
  </si>
  <si>
    <t>T8UF20233206N000001037</t>
  </si>
  <si>
    <t>32002200133445</t>
  </si>
  <si>
    <t>T320600512023060000086597</t>
  </si>
  <si>
    <t>二甲镇</t>
  </si>
  <si>
    <t>P8UF20233206N000001038</t>
  </si>
  <si>
    <t>高怀平</t>
  </si>
  <si>
    <t>南通市通州区二甲镇宝云山村20-36组</t>
  </si>
  <si>
    <t>342622196603024334</t>
  </si>
  <si>
    <t>34262********4334</t>
  </si>
  <si>
    <t>15962967556</t>
  </si>
  <si>
    <t>159****7556</t>
  </si>
  <si>
    <t>3206240111010000017601</t>
  </si>
  <si>
    <t>3206************017601</t>
  </si>
  <si>
    <t>T8UF20233206N000001043</t>
  </si>
  <si>
    <t>32002200133446</t>
  </si>
  <si>
    <t>T320600512023060000141006</t>
  </si>
  <si>
    <t>P8UF20233206N000001039</t>
  </si>
  <si>
    <t>南通市通州区二甲镇宝云山村37-51组</t>
  </si>
  <si>
    <t>T8UF20233206N000001044</t>
  </si>
  <si>
    <t>32002200133447</t>
  </si>
  <si>
    <t>T320600512023060000141005</t>
  </si>
  <si>
    <t>P8UF20233206N000001037</t>
  </si>
  <si>
    <t>张毛毛</t>
  </si>
  <si>
    <t>南通市通州区二甲镇宝云山村20组等</t>
  </si>
  <si>
    <t>362525198401114557</t>
  </si>
  <si>
    <t>36252********4557</t>
  </si>
  <si>
    <t>18021652882</t>
  </si>
  <si>
    <t>180****2882</t>
  </si>
  <si>
    <t>6224524216004208558</t>
  </si>
  <si>
    <t>6224************558</t>
  </si>
  <si>
    <t>T8UF20233206N000001041</t>
  </si>
  <si>
    <t>32002200133448</t>
  </si>
  <si>
    <t>07168220</t>
  </si>
  <si>
    <t>T320600512023060000141145</t>
  </si>
  <si>
    <t>P8UF20233206N000001032</t>
  </si>
  <si>
    <t>杨进</t>
  </si>
  <si>
    <t>南通市通州区二甲镇通运桥村25-39组</t>
  </si>
  <si>
    <t>340321198103082479</t>
  </si>
  <si>
    <t>34032********2479</t>
  </si>
  <si>
    <t>13636541161</t>
  </si>
  <si>
    <t>136****1161</t>
  </si>
  <si>
    <t>6230664231001560783</t>
  </si>
  <si>
    <t>6230************783</t>
  </si>
  <si>
    <t>T8UF20233206N000001028</t>
  </si>
  <si>
    <t>32002200133449</t>
  </si>
  <si>
    <t>徐刚</t>
  </si>
  <si>
    <t>T320600512023060000095800</t>
  </si>
  <si>
    <t>P8UF20233206N000001030</t>
  </si>
  <si>
    <t>362525199106141215</t>
  </si>
  <si>
    <t>36252********1215</t>
  </si>
  <si>
    <t>18879463636</t>
  </si>
  <si>
    <t>188****3636</t>
  </si>
  <si>
    <t>6230664231007103653</t>
  </si>
  <si>
    <t>6230************653</t>
  </si>
  <si>
    <t>T8UF20233206N000001029</t>
  </si>
  <si>
    <t>32002200133450</t>
  </si>
  <si>
    <t>T320600512023060000095854</t>
  </si>
  <si>
    <t>P8UF20233206N000001036</t>
  </si>
  <si>
    <t>启东市鑫静农业科技发展有限公司</t>
  </si>
  <si>
    <t>南通市通州区东社镇严北村15-16组</t>
  </si>
  <si>
    <t>913206813139224602</t>
  </si>
  <si>
    <t>91320********4602</t>
  </si>
  <si>
    <t>15950858511</t>
  </si>
  <si>
    <t>159****8511</t>
  </si>
  <si>
    <t>10724601040005191</t>
  </si>
  <si>
    <t>1072************1</t>
  </si>
  <si>
    <t>T8UF20233206N000001030</t>
  </si>
  <si>
    <t>32002200133451</t>
  </si>
  <si>
    <t>徐淑兰</t>
  </si>
  <si>
    <t>T320600512023060000108556</t>
  </si>
  <si>
    <t>P8UF20233206N000001041</t>
  </si>
  <si>
    <t>陈乃东</t>
  </si>
  <si>
    <t>南通市通州区二甲镇通运桥村15-21组</t>
  </si>
  <si>
    <t>320624196101031857</t>
  </si>
  <si>
    <t>32062********1857</t>
  </si>
  <si>
    <t>13186580195</t>
  </si>
  <si>
    <t>131****0195</t>
  </si>
  <si>
    <t>6230664231001342885</t>
  </si>
  <si>
    <t>6230************885</t>
  </si>
  <si>
    <t>T8UF20233206N000001031</t>
  </si>
  <si>
    <t>32002200133452</t>
  </si>
  <si>
    <t>T320600512023060000152773</t>
  </si>
  <si>
    <t>P8UF20233206N000001042</t>
  </si>
  <si>
    <t>南通大农农业开发有限公司</t>
  </si>
  <si>
    <t>南通市通州区二甲镇路中村36-41组</t>
  </si>
  <si>
    <t>9132061257537445X2</t>
  </si>
  <si>
    <t>91320********45X2</t>
  </si>
  <si>
    <t>802000020058188</t>
  </si>
  <si>
    <t>8020************188</t>
  </si>
  <si>
    <t>T8UF20233206N000001032</t>
  </si>
  <si>
    <t>32002200133453</t>
  </si>
  <si>
    <t>T320600512023060000152533</t>
  </si>
  <si>
    <t>金沙街道</t>
  </si>
  <si>
    <t>P8UF20233206N000001052</t>
  </si>
  <si>
    <t>王金叶</t>
  </si>
  <si>
    <t>南通市通州区金沙街道虹西村西5组等</t>
  </si>
  <si>
    <t>372823197811095214</t>
  </si>
  <si>
    <t>37282********5214</t>
  </si>
  <si>
    <t>15996698698</t>
  </si>
  <si>
    <t>159****8698</t>
  </si>
  <si>
    <t>6230664231000223268</t>
  </si>
  <si>
    <t>6230************268</t>
  </si>
  <si>
    <t>T8UF20233206N000001054</t>
  </si>
  <si>
    <t>32002200133454</t>
  </si>
  <si>
    <t>03523646</t>
  </si>
  <si>
    <t>T320600512023060000164131</t>
  </si>
  <si>
    <t>兴仁镇</t>
  </si>
  <si>
    <t>P8UF20233206N000001115</t>
  </si>
  <si>
    <t>耿云龙</t>
  </si>
  <si>
    <t>南通市通州区兴仁镇芦花港村25组20亩，三庙村20-21组20亩</t>
  </si>
  <si>
    <t>32062419491124701X</t>
  </si>
  <si>
    <t>32062********701X</t>
  </si>
  <si>
    <t>13656288316</t>
  </si>
  <si>
    <t>136****8316</t>
  </si>
  <si>
    <t>3206242301101000892152</t>
  </si>
  <si>
    <t>3206************892152</t>
  </si>
  <si>
    <t>T8UF20233206N000001077</t>
  </si>
  <si>
    <t>32002200133704</t>
  </si>
  <si>
    <t>张金菊</t>
  </si>
  <si>
    <t>T320600512023060000250757</t>
  </si>
  <si>
    <t>P8UF20233206N000001130</t>
  </si>
  <si>
    <t>何喜</t>
  </si>
  <si>
    <t>南通市通州区金沙街道金余村7、37、38组等</t>
  </si>
  <si>
    <t>340321198106212515</t>
  </si>
  <si>
    <t>34032********2515</t>
  </si>
  <si>
    <t>18036210111</t>
  </si>
  <si>
    <t>180****0111</t>
  </si>
  <si>
    <t>6224524211003698628</t>
  </si>
  <si>
    <t>6224************628</t>
  </si>
  <si>
    <t>T8UF20233206N000001142</t>
  </si>
  <si>
    <t>32002200133727</t>
  </si>
  <si>
    <t>05573866</t>
  </si>
  <si>
    <t>T320600512023070000067836</t>
  </si>
  <si>
    <t>P8UF20233206N000001160</t>
  </si>
  <si>
    <t>秦佑奇</t>
  </si>
  <si>
    <t>南通市通州区二甲镇北潭村43组等190亩，余北居29组等386亩</t>
  </si>
  <si>
    <t>370406196805186617</t>
  </si>
  <si>
    <t>37040********6617</t>
  </si>
  <si>
    <t>13906288460</t>
  </si>
  <si>
    <t>139****8460</t>
  </si>
  <si>
    <t>6230664231002107048</t>
  </si>
  <si>
    <t>6230************048</t>
  </si>
  <si>
    <t>T8UF20233206N000001145</t>
  </si>
  <si>
    <t>32002200133740</t>
  </si>
  <si>
    <t>朱红伟</t>
  </si>
  <si>
    <t>00956518</t>
  </si>
  <si>
    <t>T320600512023070000124411</t>
  </si>
  <si>
    <t>P8UF20233206N000001163</t>
  </si>
  <si>
    <t>王竹青</t>
  </si>
  <si>
    <t>南通市通州区金沙街道城东村22组22亩，平桥镇村13组20亩</t>
  </si>
  <si>
    <t>320683198208161415</t>
  </si>
  <si>
    <t>32068********1415</t>
  </si>
  <si>
    <t>13962845611</t>
  </si>
  <si>
    <t>139****5611</t>
  </si>
  <si>
    <t>6230664231001024202</t>
  </si>
  <si>
    <t>6230************202</t>
  </si>
  <si>
    <t>T8UF20233206N000001177</t>
  </si>
  <si>
    <t>32002200133741</t>
  </si>
  <si>
    <t>01047086</t>
  </si>
  <si>
    <t>T320600512023070000132235</t>
  </si>
  <si>
    <t>P8UF20233206N000001158</t>
  </si>
  <si>
    <t>李明叶</t>
  </si>
  <si>
    <t>南通市通州区二甲镇北潭村4、6-7组</t>
  </si>
  <si>
    <t>342127197303176511</t>
  </si>
  <si>
    <t>34212********6511</t>
  </si>
  <si>
    <t>13866209394</t>
  </si>
  <si>
    <t>138****9394</t>
  </si>
  <si>
    <t>6230664231002295710</t>
  </si>
  <si>
    <t>6230************710</t>
  </si>
  <si>
    <t>T8UF20233206N000001157</t>
  </si>
  <si>
    <t>32002200133742</t>
  </si>
  <si>
    <t>雷欢欢</t>
  </si>
  <si>
    <t>T320600512023070000105028</t>
  </si>
  <si>
    <t>P8UF20233206N000001156</t>
  </si>
  <si>
    <t>李常远</t>
  </si>
  <si>
    <t>南通市通州区十总镇季庄村6组等</t>
  </si>
  <si>
    <t>372823196909034511</t>
  </si>
  <si>
    <t>37282********4511</t>
  </si>
  <si>
    <t>13585987569</t>
  </si>
  <si>
    <t>135****7569</t>
  </si>
  <si>
    <t>6217001180006979507</t>
  </si>
  <si>
    <t>6217************507</t>
  </si>
  <si>
    <t>T8UF20233206N000001158</t>
  </si>
  <si>
    <t>32002200133743</t>
  </si>
  <si>
    <t>04185018</t>
  </si>
  <si>
    <t>T320600512023070000099743</t>
  </si>
  <si>
    <t>P8UF20233206N000001201</t>
  </si>
  <si>
    <t>曹群</t>
  </si>
  <si>
    <t>南通市通州区二甲镇北潭村1-3、5组</t>
  </si>
  <si>
    <t>320683198205122867</t>
  </si>
  <si>
    <t>32068********2867</t>
  </si>
  <si>
    <t>18751349524</t>
  </si>
  <si>
    <t>187****9524</t>
  </si>
  <si>
    <t>6230664231004237041</t>
  </si>
  <si>
    <t>6230************041</t>
  </si>
  <si>
    <t>T8UF20233206N000001181</t>
  </si>
  <si>
    <t>32002200133746</t>
  </si>
  <si>
    <t>王华新</t>
  </si>
  <si>
    <t>T320600512023080000011195</t>
  </si>
  <si>
    <t>P8UF20233206N000001215</t>
  </si>
  <si>
    <t>刘保华</t>
  </si>
  <si>
    <t>南通市通州区东社镇横马村2组等200亩，五马路村17组等65亩</t>
  </si>
  <si>
    <t>372925197808134313</t>
  </si>
  <si>
    <t>37292********4313</t>
  </si>
  <si>
    <t>17368678222</t>
  </si>
  <si>
    <t>173****8222</t>
  </si>
  <si>
    <t>6230664231001742126</t>
  </si>
  <si>
    <t>6230************126</t>
  </si>
  <si>
    <t>T8UF20233206N000001240</t>
  </si>
  <si>
    <t>32002200133747</t>
  </si>
  <si>
    <t>T320600512023080000044826</t>
  </si>
  <si>
    <t>刘桥镇</t>
  </si>
  <si>
    <t>P8UF20233206N000001221</t>
  </si>
  <si>
    <t>邱海均</t>
  </si>
  <si>
    <t>南通市通州区刘桥镇徐园村金桥7、8组等</t>
  </si>
  <si>
    <t>320624197006225017</t>
  </si>
  <si>
    <t>32062********5017</t>
  </si>
  <si>
    <t>13328099261</t>
  </si>
  <si>
    <t>133****9261</t>
  </si>
  <si>
    <t>6230664231005947499</t>
  </si>
  <si>
    <t>6230************499</t>
  </si>
  <si>
    <t>T8UF20233206N000001244</t>
  </si>
  <si>
    <t>32002200133754</t>
  </si>
  <si>
    <t>何余秀</t>
  </si>
  <si>
    <t>T320600512023080000054934</t>
  </si>
  <si>
    <t>P8UF20233206N000001223</t>
  </si>
  <si>
    <t>王建华</t>
  </si>
  <si>
    <t>南通市通州区东社镇新桥村1、4、6-11、15-18组</t>
  </si>
  <si>
    <t>320624197711082875</t>
  </si>
  <si>
    <t>32062********2875</t>
  </si>
  <si>
    <t>18751349944</t>
  </si>
  <si>
    <t>187****9944</t>
  </si>
  <si>
    <t>3206240091010000012575</t>
  </si>
  <si>
    <t>3206************012575</t>
  </si>
  <si>
    <t>T8UF20233206N000001183</t>
  </si>
  <si>
    <t>32002200133755</t>
  </si>
  <si>
    <t>T320600512023080000075118</t>
  </si>
  <si>
    <t>P8UF20233206N000001222</t>
  </si>
  <si>
    <t>李前猛</t>
  </si>
  <si>
    <t>南通市通州区十总镇迎阳村28组88亩，二爻居31组32亩</t>
  </si>
  <si>
    <t>371324198108157754</t>
  </si>
  <si>
    <t>37132********7754</t>
  </si>
  <si>
    <t>13814657168</t>
  </si>
  <si>
    <t>138****7168</t>
  </si>
  <si>
    <t>6230664231000352059</t>
  </si>
  <si>
    <t>6230************059</t>
  </si>
  <si>
    <t>T8UF20233206N000001245</t>
  </si>
  <si>
    <t>32002200133759</t>
  </si>
  <si>
    <t>T320600512023080000059517</t>
  </si>
  <si>
    <t>P8UF20233206N000001220</t>
  </si>
  <si>
    <t>通州区十总镇神艺葡萄种植场</t>
  </si>
  <si>
    <t>南通市通州区十总镇柏树墩村2组</t>
  </si>
  <si>
    <t>92320612MA257CG91Q</t>
  </si>
  <si>
    <t>92320********G91Q</t>
  </si>
  <si>
    <t>13906289481</t>
  </si>
  <si>
    <t>139****9481</t>
  </si>
  <si>
    <t>3206240441010000056720</t>
  </si>
  <si>
    <t>3206************056720</t>
  </si>
  <si>
    <t>4%/18%</t>
  </si>
  <si>
    <t>T8UF20233206N000001238</t>
  </si>
  <si>
    <t>32002200133760</t>
  </si>
  <si>
    <t>陈志华</t>
  </si>
  <si>
    <t>T320600512023080000051886</t>
  </si>
  <si>
    <t>P8UF20233206N000001227</t>
  </si>
  <si>
    <t>张仕林</t>
  </si>
  <si>
    <t>南通市通州区二甲镇北潭村39-42组等</t>
  </si>
  <si>
    <t>362525199005044539</t>
  </si>
  <si>
    <t>36252********4539</t>
  </si>
  <si>
    <t>15312621100</t>
  </si>
  <si>
    <t>153****1100</t>
  </si>
  <si>
    <t>6230664231005732503</t>
  </si>
  <si>
    <t>6230************503</t>
  </si>
  <si>
    <t>T8UF20233206N000001239</t>
  </si>
  <si>
    <t>32002200133761</t>
  </si>
  <si>
    <t>T320600512023080000107103</t>
  </si>
  <si>
    <t>P8UF20233206N000001226</t>
  </si>
  <si>
    <t>金辉辉</t>
  </si>
  <si>
    <t>南通市通州区二甲镇北潭村10-12、22-25组等590亩，余北居12组等180亩</t>
  </si>
  <si>
    <t>371324198606085298</t>
  </si>
  <si>
    <t>37132********5298</t>
  </si>
  <si>
    <t>15358731234</t>
  </si>
  <si>
    <t>153****1234</t>
  </si>
  <si>
    <t>6230664236001110919</t>
  </si>
  <si>
    <t>6230************919</t>
  </si>
  <si>
    <t>T8UF20233206N000001241</t>
  </si>
  <si>
    <t>32002200133762</t>
  </si>
  <si>
    <t>T320600512023080000097633</t>
  </si>
  <si>
    <t>P8UF20233206N000001224</t>
  </si>
  <si>
    <t>李维杰</t>
  </si>
  <si>
    <t>南通市通州区二甲镇通运桥村7组</t>
  </si>
  <si>
    <t>320683199012301054</t>
  </si>
  <si>
    <t>32068********1054</t>
  </si>
  <si>
    <t>15250654666</t>
  </si>
  <si>
    <t>152****4666</t>
  </si>
  <si>
    <t>6230664231001216998</t>
  </si>
  <si>
    <t>6230************998</t>
  </si>
  <si>
    <t>T8UF20233206N000001246</t>
  </si>
  <si>
    <t>32002200133769</t>
  </si>
  <si>
    <t>T320600512023080000084543</t>
  </si>
  <si>
    <t>P8UF20233206N000001225</t>
  </si>
  <si>
    <t>南通市通州区二甲镇通运桥村64组等</t>
  </si>
  <si>
    <t>T8UF20233206N000001247</t>
  </si>
  <si>
    <t>32002200133770</t>
  </si>
  <si>
    <t>T320600512023080000084544</t>
  </si>
  <si>
    <t>设施大棚 汇总</t>
  </si>
  <si>
    <t>P8UG20233206N000000128</t>
  </si>
  <si>
    <t>顾振道等142户</t>
  </si>
  <si>
    <t>通州区金沙街道金北村6组等</t>
  </si>
  <si>
    <t>320624195110090010</t>
  </si>
  <si>
    <t>32062********0010</t>
  </si>
  <si>
    <t>15106281304</t>
  </si>
  <si>
    <t>151****1304</t>
  </si>
  <si>
    <t>3206240201101001492184</t>
  </si>
  <si>
    <t>3206************492184</t>
  </si>
  <si>
    <t>T8UG20233206N000000114</t>
  </si>
  <si>
    <t>32002200133456</t>
  </si>
  <si>
    <t>2023.5.30</t>
  </si>
  <si>
    <t>张钡</t>
  </si>
  <si>
    <t>T320600512023050000228916</t>
  </si>
  <si>
    <t>P8UG20233206N000000625</t>
  </si>
  <si>
    <t>2行玉米+4行大豆</t>
  </si>
  <si>
    <t>房自民</t>
  </si>
  <si>
    <t>通州区金沙街道平桥镇村4组等</t>
  </si>
  <si>
    <t>410928197306273313</t>
  </si>
  <si>
    <t>41092********3313</t>
  </si>
  <si>
    <t>13057035889</t>
  </si>
  <si>
    <t>130****5889</t>
  </si>
  <si>
    <t>6230664231005127001</t>
  </si>
  <si>
    <t>6230************001</t>
  </si>
  <si>
    <t>T8UG20233206N000000729</t>
  </si>
  <si>
    <t>32002200133457</t>
  </si>
  <si>
    <t>2023.8.1</t>
  </si>
  <si>
    <t>T320600512023080000009270</t>
  </si>
  <si>
    <t>P8UG20233206N000000575</t>
  </si>
  <si>
    <t>2行玉米+6行大豆</t>
  </si>
  <si>
    <t>瞿江</t>
  </si>
  <si>
    <t>通州区金沙街道平桥镇村50组等</t>
  </si>
  <si>
    <t>320624196305211411</t>
  </si>
  <si>
    <t>32062********1411</t>
  </si>
  <si>
    <t>18012414567</t>
  </si>
  <si>
    <t>180****4567</t>
  </si>
  <si>
    <t>3206240801101000687128</t>
  </si>
  <si>
    <t>3206************687128</t>
  </si>
  <si>
    <t>T8UG20233206N000000117</t>
  </si>
  <si>
    <t>32002200133458</t>
  </si>
  <si>
    <t>2023.7.31</t>
  </si>
  <si>
    <t>T320600512023070000214535</t>
  </si>
  <si>
    <t>P8UG20233206N000000834</t>
  </si>
  <si>
    <t>4行玉米+6行大豆</t>
  </si>
  <si>
    <t>南通进鲜港农业科技发展有限公司</t>
  </si>
  <si>
    <t>南通市通州区金沙街道进鲜港村44组等</t>
  </si>
  <si>
    <t>91320612MA1MJBX373</t>
  </si>
  <si>
    <t>91320********X373</t>
  </si>
  <si>
    <t>13912423056</t>
  </si>
  <si>
    <t>139****3056</t>
  </si>
  <si>
    <t>50310188000183167</t>
  </si>
  <si>
    <t>5031************7</t>
  </si>
  <si>
    <t>T8UG20233206N000000730</t>
  </si>
  <si>
    <t>32002200133459</t>
  </si>
  <si>
    <t>T320600512023080000066233</t>
  </si>
  <si>
    <t>P8UG20233206N000001631</t>
  </si>
  <si>
    <t>2行玉米4行大豆</t>
  </si>
  <si>
    <t>姚志才</t>
  </si>
  <si>
    <t>南通市通州区金沙街道新三园村38、39组等</t>
  </si>
  <si>
    <t>320624195408249610</t>
  </si>
  <si>
    <t>32062********9610</t>
  </si>
  <si>
    <t>13003539688</t>
  </si>
  <si>
    <t>130****9688</t>
  </si>
  <si>
    <t>6224524211003892833</t>
  </si>
  <si>
    <t>6224************833</t>
  </si>
  <si>
    <t>T8UG20233206N000001190</t>
  </si>
  <si>
    <t>2023.9.6</t>
  </si>
  <si>
    <t>T320600512023090000053335</t>
  </si>
  <si>
    <t>西亭镇</t>
  </si>
  <si>
    <t>P8UG20233206N000000120</t>
  </si>
  <si>
    <t>孙海波</t>
  </si>
  <si>
    <t>通州区西亭镇华芦村1组等</t>
  </si>
  <si>
    <t>342622197504254315</t>
  </si>
  <si>
    <t>34262********4315</t>
  </si>
  <si>
    <t>13956664648</t>
  </si>
  <si>
    <t>139****4648</t>
  </si>
  <si>
    <t>6230664231007559037</t>
  </si>
  <si>
    <t>6230************037</t>
  </si>
  <si>
    <t>T8UG20233206N000000203</t>
  </si>
  <si>
    <t>32002200133460</t>
  </si>
  <si>
    <t>2023.7.12</t>
  </si>
  <si>
    <t>南通市通州区西亭镇财政局</t>
  </si>
  <si>
    <t>T320600512023070000092264</t>
  </si>
  <si>
    <t>P8UG20233206N000001111</t>
  </si>
  <si>
    <t>刘成奇</t>
  </si>
  <si>
    <t>通州区西亭镇亭东村23组</t>
  </si>
  <si>
    <t>342601196703212218</t>
  </si>
  <si>
    <t>34260********2218</t>
  </si>
  <si>
    <t>13962852726</t>
  </si>
  <si>
    <t>139****2726</t>
  </si>
  <si>
    <t>6230664231005650291</t>
  </si>
  <si>
    <t>6230************291</t>
  </si>
  <si>
    <t>T8UG20233206N000001220</t>
  </si>
  <si>
    <t>32002200133461</t>
  </si>
  <si>
    <t>P8UG20233206N000000119</t>
  </si>
  <si>
    <t>邱建华</t>
  </si>
  <si>
    <t>通州区西亭镇八总桥村14组</t>
  </si>
  <si>
    <t>320624196605260418</t>
  </si>
  <si>
    <t>32062********0418</t>
  </si>
  <si>
    <t>15262851628</t>
  </si>
  <si>
    <t>152****1628</t>
  </si>
  <si>
    <t>6230664231003474561</t>
  </si>
  <si>
    <t>6230************561</t>
  </si>
  <si>
    <t>T8UG20233206N000000205</t>
  </si>
  <si>
    <t>32002200133462</t>
  </si>
  <si>
    <t>2023.7.3</t>
  </si>
  <si>
    <t>邱冬梅</t>
  </si>
  <si>
    <t>T320600512023070000017926</t>
  </si>
  <si>
    <t>P8UG20233206N000001422</t>
  </si>
  <si>
    <t>1行玉米+1行大豆</t>
  </si>
  <si>
    <t>俞德时</t>
  </si>
  <si>
    <t>通州区西亭镇华芦村二十一组</t>
  </si>
  <si>
    <t>320624195205103355</t>
  </si>
  <si>
    <t>32062********3355</t>
  </si>
  <si>
    <t>13186589106</t>
  </si>
  <si>
    <t>131****9106</t>
  </si>
  <si>
    <t>3206************55</t>
  </si>
  <si>
    <t>T8UG20233206N000001645</t>
  </si>
  <si>
    <t>32002200133463</t>
  </si>
  <si>
    <t>2023.9.5</t>
  </si>
  <si>
    <t>陆中华</t>
  </si>
  <si>
    <t>03290153</t>
  </si>
  <si>
    <t>T320600512023090000039858</t>
  </si>
  <si>
    <t>P8UG20233206N000001112</t>
  </si>
  <si>
    <t>王建国</t>
  </si>
  <si>
    <t>通州区西亭镇纱场居2-3、6-8组</t>
  </si>
  <si>
    <t>320624196412063354</t>
  </si>
  <si>
    <t>32062********3354</t>
  </si>
  <si>
    <t>13862488297</t>
  </si>
  <si>
    <t>138****8297</t>
  </si>
  <si>
    <t>3206244301101000060862</t>
  </si>
  <si>
    <t>3206************060862</t>
  </si>
  <si>
    <t>T8UG20233206N000001218</t>
  </si>
  <si>
    <t>32002200133464</t>
  </si>
  <si>
    <t>2023.8.14</t>
  </si>
  <si>
    <t>T320600512023080000099139</t>
  </si>
  <si>
    <t>P8UG20233206N000001268</t>
  </si>
  <si>
    <t>姜春锋</t>
  </si>
  <si>
    <t>南通市通州区西亭镇龙坝村（建文村）18组等</t>
  </si>
  <si>
    <t>320624196607104419</t>
  </si>
  <si>
    <t>32062********4419</t>
  </si>
  <si>
    <t>13951322762</t>
  </si>
  <si>
    <t>139****2762</t>
  </si>
  <si>
    <t>3206243701101000700397</t>
  </si>
  <si>
    <t>3206************700397</t>
  </si>
  <si>
    <t>T8UG20233206N000001217</t>
  </si>
  <si>
    <t>32002200133465</t>
  </si>
  <si>
    <t>2023.8.16</t>
  </si>
  <si>
    <t>周锋</t>
  </si>
  <si>
    <t>T320600512023080000118870</t>
  </si>
  <si>
    <t>P8UG20233206N000001113</t>
  </si>
  <si>
    <t>通州区西亭镇华芦村14、15、18、19、20组</t>
  </si>
  <si>
    <t>320624196610183357</t>
  </si>
  <si>
    <t>32062********3357</t>
  </si>
  <si>
    <t>18962840458</t>
  </si>
  <si>
    <t>189****0458</t>
  </si>
  <si>
    <t>3206244301101000354550</t>
  </si>
  <si>
    <t>3206************354550</t>
  </si>
  <si>
    <t>T8UG20233206N000001219</t>
  </si>
  <si>
    <t>32002200133466</t>
  </si>
  <si>
    <t>T320600512023080000099141</t>
  </si>
  <si>
    <t>P8UG20233206N000001602</t>
  </si>
  <si>
    <t>许新梁</t>
  </si>
  <si>
    <t>南通市通州区西亭镇亭东村21组等</t>
  </si>
  <si>
    <t>320624197310080414</t>
  </si>
  <si>
    <t>32062********0414</t>
  </si>
  <si>
    <t>18962790295</t>
  </si>
  <si>
    <t>189****0295</t>
  </si>
  <si>
    <t>3206240051010000058440</t>
  </si>
  <si>
    <t>3206************058440</t>
  </si>
  <si>
    <t>T8UG20233206N000001783</t>
  </si>
  <si>
    <t>32002200133798</t>
  </si>
  <si>
    <t>T320600512023090000051532</t>
  </si>
  <si>
    <t>P8UG20233206N000000118</t>
  </si>
  <si>
    <t>张洪芳等37户</t>
  </si>
  <si>
    <t>通州区西亭镇八总桥村（灰场边村）19组等</t>
  </si>
  <si>
    <t>320624194609110418</t>
  </si>
  <si>
    <t>15962862983</t>
  </si>
  <si>
    <t>159****2983</t>
  </si>
  <si>
    <t>3206240501101000942199</t>
  </si>
  <si>
    <t>3206************942199</t>
  </si>
  <si>
    <t>T8UG20233206N000000193</t>
  </si>
  <si>
    <t>32002200133467</t>
  </si>
  <si>
    <t>P8UG20233206N000000117</t>
  </si>
  <si>
    <t>陈卫清等9户</t>
  </si>
  <si>
    <t>通州区西亭镇草庙村25组等</t>
  </si>
  <si>
    <t>320624196904190413</t>
  </si>
  <si>
    <t>32062********0413</t>
  </si>
  <si>
    <t>15051243686</t>
  </si>
  <si>
    <t>150****3686</t>
  </si>
  <si>
    <t>3206240501101000410435</t>
  </si>
  <si>
    <t>3206************410435</t>
  </si>
  <si>
    <t>T8UG20233206N000000194</t>
  </si>
  <si>
    <t>32002200133468</t>
  </si>
  <si>
    <t>P8UG20233206N000000116</t>
  </si>
  <si>
    <t>赵国华等91户</t>
  </si>
  <si>
    <t>320624195309063351</t>
  </si>
  <si>
    <t>32062********3351</t>
  </si>
  <si>
    <t>15962910895</t>
  </si>
  <si>
    <t>159****0895</t>
  </si>
  <si>
    <t>3206244301101000288587</t>
  </si>
  <si>
    <t>3206************288587</t>
  </si>
  <si>
    <t>T8UG20233206N000000195</t>
  </si>
  <si>
    <t>32002200133469</t>
  </si>
  <si>
    <t>P8UG20233206N000000115</t>
  </si>
  <si>
    <t>季冬林等11户</t>
  </si>
  <si>
    <t>通州区西亭镇李庄村9组等</t>
  </si>
  <si>
    <t>320683199102170414</t>
  </si>
  <si>
    <t>32068********0414</t>
  </si>
  <si>
    <t>15262879539</t>
  </si>
  <si>
    <t>152****9539</t>
  </si>
  <si>
    <t>3206240051010000080344</t>
  </si>
  <si>
    <t>3206************080344</t>
  </si>
  <si>
    <t>T8UG20233206N000000196</t>
  </si>
  <si>
    <t>32002200133470</t>
  </si>
  <si>
    <t>P8UG20233206N000000114</t>
  </si>
  <si>
    <t>朱德军等49户</t>
  </si>
  <si>
    <t>通州区西亭镇龙坝村4组等</t>
  </si>
  <si>
    <t>320624195903284333</t>
  </si>
  <si>
    <t>32062********4333</t>
  </si>
  <si>
    <t>13228256875</t>
  </si>
  <si>
    <t>132****6875</t>
  </si>
  <si>
    <t>3206243701101000585561</t>
  </si>
  <si>
    <t>3206************585561</t>
  </si>
  <si>
    <t>T8UG20233206N000000197</t>
  </si>
  <si>
    <t>32002200133471</t>
  </si>
  <si>
    <t>P8UG20233206N000000113</t>
  </si>
  <si>
    <t>周志平等338户</t>
  </si>
  <si>
    <t>通州区西亭镇纱场居1组等</t>
  </si>
  <si>
    <t>320624196211263376</t>
  </si>
  <si>
    <t>32062********3376</t>
  </si>
  <si>
    <t>18662838528</t>
  </si>
  <si>
    <t>186****8528</t>
  </si>
  <si>
    <t>3206244301101000031168</t>
  </si>
  <si>
    <t>3206************031168</t>
  </si>
  <si>
    <t>T8UG20233206N000000198</t>
  </si>
  <si>
    <t>32002200133472</t>
  </si>
  <si>
    <t>P8UG20233206N000000112</t>
  </si>
  <si>
    <t>陈永才等56户</t>
  </si>
  <si>
    <t>通州区西亭镇亭东村1组等</t>
  </si>
  <si>
    <t>320624194704100410</t>
  </si>
  <si>
    <t>32062********0410</t>
  </si>
  <si>
    <t>15262876964</t>
  </si>
  <si>
    <t>152****6964</t>
  </si>
  <si>
    <t>3206240501101000952714</t>
  </si>
  <si>
    <t>3206************952714</t>
  </si>
  <si>
    <t>T8UG20233206N000000199</t>
  </si>
  <si>
    <t>32002200133473</t>
  </si>
  <si>
    <t>P8UG20233206N000000111</t>
  </si>
  <si>
    <t>赵燕等21户</t>
  </si>
  <si>
    <t>通州区西亭镇同乐村5组等</t>
  </si>
  <si>
    <t>320624195506303369</t>
  </si>
  <si>
    <t>32062********3369</t>
  </si>
  <si>
    <t>13813751480</t>
  </si>
  <si>
    <t>138****1480</t>
  </si>
  <si>
    <t>3206244301101000225614</t>
  </si>
  <si>
    <t>3206************225614</t>
  </si>
  <si>
    <t>T8UG20233206N000000209</t>
  </si>
  <si>
    <t>32002200133474</t>
  </si>
  <si>
    <t>P8UG20233206N000000110</t>
  </si>
  <si>
    <t>任海祥等15户</t>
  </si>
  <si>
    <t>通州区西亭镇西禅寺村（亭南村）22组等</t>
  </si>
  <si>
    <t>320624194907100496</t>
  </si>
  <si>
    <t>32062********0496</t>
  </si>
  <si>
    <t>13862488526</t>
  </si>
  <si>
    <t>138****8526</t>
  </si>
  <si>
    <t>3206240501101000752441</t>
  </si>
  <si>
    <t>3206************752441</t>
  </si>
  <si>
    <t>T8UG20233206N000000201</t>
  </si>
  <si>
    <t>32002200133475</t>
  </si>
  <si>
    <t>P8UG20233206N000000109</t>
  </si>
  <si>
    <t>李金明等6户</t>
  </si>
  <si>
    <t>通州区西亭镇西亭社区三十组</t>
  </si>
  <si>
    <t>320624195409180416</t>
  </si>
  <si>
    <t>32062********0416</t>
  </si>
  <si>
    <t>3206240501101000579065</t>
  </si>
  <si>
    <t>3206************579065</t>
  </si>
  <si>
    <t>T8UG20233206N000000202</t>
  </si>
  <si>
    <t>32002200133476</t>
  </si>
  <si>
    <t>P8UG20233206N000000038</t>
  </si>
  <si>
    <t>李习明等2户</t>
  </si>
  <si>
    <t>南通市通州区二甲镇六甲镇村6组等</t>
  </si>
  <si>
    <t>320723196909222831</t>
  </si>
  <si>
    <t>32072********2831</t>
  </si>
  <si>
    <t>13921638912</t>
  </si>
  <si>
    <t>139****8912</t>
  </si>
  <si>
    <t>3206240061010000028446</t>
  </si>
  <si>
    <t>3206************028446</t>
  </si>
  <si>
    <t>T8UG20233206N000000119</t>
  </si>
  <si>
    <t>32002200133481</t>
  </si>
  <si>
    <t>2023.6.15</t>
  </si>
  <si>
    <t>南通市通州区二甲镇财政收付中心</t>
  </si>
  <si>
    <t>T320600512023060000122639</t>
  </si>
  <si>
    <t>P8UG20233206N000000078</t>
  </si>
  <si>
    <t>季昌林</t>
  </si>
  <si>
    <t>南通市通州区二甲镇六甲镇村5、7-9组50亩，袁南居15组等225亩</t>
  </si>
  <si>
    <t>320723196302232830</t>
  </si>
  <si>
    <t>32072********2830</t>
  </si>
  <si>
    <t>13951333709</t>
  </si>
  <si>
    <t>139****3709</t>
  </si>
  <si>
    <t>3206240071010000004327</t>
  </si>
  <si>
    <t>3206************004327</t>
  </si>
  <si>
    <t>T8UG20233206N000000120</t>
  </si>
  <si>
    <t>32002200133482</t>
  </si>
  <si>
    <t>P8UG20233206N000000058</t>
  </si>
  <si>
    <t>黄国付</t>
  </si>
  <si>
    <t>南通市通州区二甲镇袁南居9组等</t>
  </si>
  <si>
    <t>341226198502227118</t>
  </si>
  <si>
    <t>34122********7118</t>
  </si>
  <si>
    <t>13696690209</t>
  </si>
  <si>
    <t>136****0209</t>
  </si>
  <si>
    <t>6230664235010933501</t>
  </si>
  <si>
    <t>6230************501</t>
  </si>
  <si>
    <t>T8UG20233206N000000121</t>
  </si>
  <si>
    <t>32002200133483</t>
  </si>
  <si>
    <t>P8UG20233206N000000059</t>
  </si>
  <si>
    <t>李小伟</t>
  </si>
  <si>
    <t>南通市通州区二甲镇袁南居13组等</t>
  </si>
  <si>
    <t>340421198001064259</t>
  </si>
  <si>
    <t>34042********4259</t>
  </si>
  <si>
    <t>13661567372</t>
  </si>
  <si>
    <t>136****7372</t>
  </si>
  <si>
    <t>3206240471010000022345</t>
  </si>
  <si>
    <t>3206************022345</t>
  </si>
  <si>
    <t>T8UG20233206N000000122</t>
  </si>
  <si>
    <t>32002200133484</t>
  </si>
  <si>
    <t>P8UG20233206N000000079</t>
  </si>
  <si>
    <t>武海林</t>
  </si>
  <si>
    <t>南通市通州区二甲镇袁南居12组等</t>
  </si>
  <si>
    <t>320723196806173811</t>
  </si>
  <si>
    <t>32072********3811</t>
  </si>
  <si>
    <t>13814645982</t>
  </si>
  <si>
    <t>138****5982</t>
  </si>
  <si>
    <t>3206240701101000095217</t>
  </si>
  <si>
    <t>3206************095217</t>
  </si>
  <si>
    <t>T8UG20233206N000000123</t>
  </si>
  <si>
    <t>32002200133485</t>
  </si>
  <si>
    <t>P8UG20233206N000000080</t>
  </si>
  <si>
    <t>徐以梅</t>
  </si>
  <si>
    <t>南通市通州区二甲镇袁南居2组</t>
  </si>
  <si>
    <t>320723197106122428</t>
  </si>
  <si>
    <t>32072********2428</t>
  </si>
  <si>
    <t>15051295185</t>
  </si>
  <si>
    <t>150****5185</t>
  </si>
  <si>
    <t>6230664231007542488</t>
  </si>
  <si>
    <t>6230************488</t>
  </si>
  <si>
    <t>T8UG20233206N000000124</t>
  </si>
  <si>
    <t>32002200133486</t>
  </si>
  <si>
    <t>P8UG20233206N000000032</t>
  </si>
  <si>
    <t>曹竹銮</t>
  </si>
  <si>
    <t>南通市通州区二甲镇定兴桥村38组</t>
  </si>
  <si>
    <t>320683197807201023</t>
  </si>
  <si>
    <t>32068********1023</t>
  </si>
  <si>
    <t>137****1127</t>
  </si>
  <si>
    <t>6230664231004387457</t>
  </si>
  <si>
    <t>6230************457</t>
  </si>
  <si>
    <t>T8UG20233206N000000125</t>
  </si>
  <si>
    <t>32002200133487</t>
  </si>
  <si>
    <t>P8UG20233206N000000034</t>
  </si>
  <si>
    <t>赵庆全</t>
  </si>
  <si>
    <t>南通市通州区二甲镇定兴桥村36组</t>
  </si>
  <si>
    <t>320723196807022839</t>
  </si>
  <si>
    <t>32072********2839</t>
  </si>
  <si>
    <t>15162857021</t>
  </si>
  <si>
    <t>151****7021</t>
  </si>
  <si>
    <t>6230664231004043217</t>
  </si>
  <si>
    <t>6230************217</t>
  </si>
  <si>
    <t>T8UG20233206N000000126</t>
  </si>
  <si>
    <t>32002200133488</t>
  </si>
  <si>
    <t>P8UG20233206N000000081</t>
  </si>
  <si>
    <t>南通市通州区二甲镇余西居8组</t>
  </si>
  <si>
    <t>T8UG20233206N000000127</t>
  </si>
  <si>
    <t>32002200133489</t>
  </si>
  <si>
    <t>P8UG20233206N000000129</t>
  </si>
  <si>
    <t>南通市通州区桦兴粮食种植农地专业合作社</t>
  </si>
  <si>
    <t>南通市通州区二甲镇坨墩村16组等</t>
  </si>
  <si>
    <t>93320612MA20FA2375</t>
  </si>
  <si>
    <t>93320********2375</t>
  </si>
  <si>
    <t>13801485965</t>
  </si>
  <si>
    <t>138****5965</t>
  </si>
  <si>
    <t>3206240091010000021440</t>
  </si>
  <si>
    <t>3206************021440</t>
  </si>
  <si>
    <t>T8UG20233206N000000128</t>
  </si>
  <si>
    <t>32002200133490</t>
  </si>
  <si>
    <t>2023.7.24</t>
  </si>
  <si>
    <t>T320600512023070000159358</t>
  </si>
  <si>
    <t>P8UG20233206N000000035</t>
  </si>
  <si>
    <t>胡可能</t>
  </si>
  <si>
    <t>南通市通州区二甲镇三甲居40、41、43组</t>
  </si>
  <si>
    <t>320723197106283416</t>
  </si>
  <si>
    <t>32072********3416</t>
  </si>
  <si>
    <t>13912871752</t>
  </si>
  <si>
    <t>139****1752</t>
  </si>
  <si>
    <t>3206240061010000038603</t>
  </si>
  <si>
    <t>3206************038603</t>
  </si>
  <si>
    <t>T8UG20233206N000000129</t>
  </si>
  <si>
    <t>32002200133491</t>
  </si>
  <si>
    <t>P8UG20233206N000000451</t>
  </si>
  <si>
    <t>徐华建</t>
  </si>
  <si>
    <t>通州区二甲镇余西居35组34亩，通运桥村3组等45亩</t>
  </si>
  <si>
    <t>320723197403222433</t>
  </si>
  <si>
    <t>32072********2433</t>
  </si>
  <si>
    <t>13962774615</t>
  </si>
  <si>
    <t>139****4615</t>
  </si>
  <si>
    <t>3206240071010000001892</t>
  </si>
  <si>
    <t>3206************001892</t>
  </si>
  <si>
    <t>T8UG20233206N000000130</t>
  </si>
  <si>
    <t>32002200133492</t>
  </si>
  <si>
    <t>2023.7.21/2023.7.28</t>
  </si>
  <si>
    <t>255/337.5</t>
  </si>
  <si>
    <t>30087110/74306189</t>
  </si>
  <si>
    <t>T320600512023070000147859/T320600512023070000197900</t>
  </si>
  <si>
    <t>P8UG20233206N000000452</t>
  </si>
  <si>
    <t>江顺高</t>
  </si>
  <si>
    <t>南通市通州区二甲镇通运桥村37组8亩,袁南居12组31亩</t>
  </si>
  <si>
    <t>320723197112183016</t>
  </si>
  <si>
    <t>32072********3016</t>
  </si>
  <si>
    <t>18796180381</t>
  </si>
  <si>
    <t>187****0381</t>
  </si>
  <si>
    <t>3206240601101001420529</t>
  </si>
  <si>
    <t>3206************420529</t>
  </si>
  <si>
    <t>T8UG20233206N000000131</t>
  </si>
  <si>
    <t>32002200133493</t>
  </si>
  <si>
    <t>2023.7.28</t>
  </si>
  <si>
    <t>T320600512023070000197930</t>
  </si>
  <si>
    <t>P8UG20233206N000000082</t>
  </si>
  <si>
    <t>陈汉忠</t>
  </si>
  <si>
    <t>南通市通州区二甲镇北潭村26组</t>
  </si>
  <si>
    <t>320624197212151717</t>
  </si>
  <si>
    <t>32062********1717</t>
  </si>
  <si>
    <t>13921482866</t>
  </si>
  <si>
    <t>139****2866</t>
  </si>
  <si>
    <t>6230664233003116846</t>
  </si>
  <si>
    <t>6230************846</t>
  </si>
  <si>
    <t>T8UG20233206N000000238</t>
  </si>
  <si>
    <t>32002200133494</t>
  </si>
  <si>
    <t>2023.7.10</t>
  </si>
  <si>
    <t>王莉</t>
  </si>
  <si>
    <t>T320600512023070000076016</t>
  </si>
  <si>
    <t>P8UG20233206N000001493</t>
  </si>
  <si>
    <t>张春香</t>
  </si>
  <si>
    <t>通州区二甲镇余西居21组</t>
  </si>
  <si>
    <t>320723196904203789</t>
  </si>
  <si>
    <t>32072********3789</t>
  </si>
  <si>
    <t>13814658009</t>
  </si>
  <si>
    <t>138****8009</t>
  </si>
  <si>
    <t>3206240071010000014753</t>
  </si>
  <si>
    <t>3206************014753</t>
  </si>
  <si>
    <t>T8UG20233206N000001488</t>
  </si>
  <si>
    <t>32002200133495</t>
  </si>
  <si>
    <t>2023.8.18</t>
  </si>
  <si>
    <t>T320600512023080000144382</t>
  </si>
  <si>
    <t>P8UG20233206N000000132</t>
  </si>
  <si>
    <t>南通市通州区二甲镇坨墩村15组等</t>
  </si>
  <si>
    <t>T8UG20233206N000000134</t>
  </si>
  <si>
    <t>32002200133496</t>
  </si>
  <si>
    <t>T320600512023070000159359</t>
  </si>
  <si>
    <t>P8UG20233206N000000130</t>
  </si>
  <si>
    <t>通州区二甲镇通运桥村12组等</t>
  </si>
  <si>
    <t>T8UG20233206N000000135</t>
  </si>
  <si>
    <t>32002200133497</t>
  </si>
  <si>
    <t>2023.7.21</t>
  </si>
  <si>
    <t>T320600512023070000147860</t>
  </si>
  <si>
    <t>P8UG20233206N000000470</t>
  </si>
  <si>
    <t>陈兴月</t>
  </si>
  <si>
    <t>南通市通州区二甲镇通运桥村8组等</t>
  </si>
  <si>
    <t>32072319650510242X</t>
  </si>
  <si>
    <t>32072********242X</t>
  </si>
  <si>
    <t>13862491296</t>
  </si>
  <si>
    <t>138****1296</t>
  </si>
  <si>
    <t>3206240071010000025625</t>
  </si>
  <si>
    <t>3206************025625</t>
  </si>
  <si>
    <t>T8UG20233206N000000136</t>
  </si>
  <si>
    <t>32002200133498</t>
  </si>
  <si>
    <t>T320600512023070000197941</t>
  </si>
  <si>
    <t>P8UG20233206N000000471</t>
  </si>
  <si>
    <t>袁春玉</t>
  </si>
  <si>
    <t>南通市通州区二甲镇通运桥村2组等</t>
  </si>
  <si>
    <t>372823196502166854</t>
  </si>
  <si>
    <t>37282********6854</t>
  </si>
  <si>
    <t>15370681086</t>
  </si>
  <si>
    <t>153****1086</t>
  </si>
  <si>
    <t>3206240071010000014049</t>
  </si>
  <si>
    <t>3206************014049</t>
  </si>
  <si>
    <t>T8UG20233206N000000137</t>
  </si>
  <si>
    <t>32002200133499</t>
  </si>
  <si>
    <t>T320600512023070000197938</t>
  </si>
  <si>
    <t>P8UG20233206N000000551</t>
  </si>
  <si>
    <t>南通市通州区二甲镇通运桥村7组等</t>
  </si>
  <si>
    <t>T8UG20233206N000000138</t>
  </si>
  <si>
    <t>32002200133500</t>
  </si>
  <si>
    <t>T320600512023070000202079</t>
  </si>
  <si>
    <t>P8UG20233206N000000131</t>
  </si>
  <si>
    <t>王本好</t>
  </si>
  <si>
    <t>南通市通州区二甲镇袁南居5组等</t>
  </si>
  <si>
    <t>32072319590422303X</t>
  </si>
  <si>
    <t>32072********303X</t>
  </si>
  <si>
    <t>15950859319</t>
  </si>
  <si>
    <t>159****9319</t>
  </si>
  <si>
    <t>3206240061010000031003</t>
  </si>
  <si>
    <t>3206************031003</t>
  </si>
  <si>
    <t>T8UG20233206N000000139</t>
  </si>
  <si>
    <t>32002200133643</t>
  </si>
  <si>
    <t>T320600512023070000149719</t>
  </si>
  <si>
    <t>P8UG20233206N000000578</t>
  </si>
  <si>
    <t>张亚飞</t>
  </si>
  <si>
    <t>通州区东社镇苴西村3、6、27组</t>
  </si>
  <si>
    <t>321322199007151815</t>
  </si>
  <si>
    <t>32132********1815</t>
  </si>
  <si>
    <t>13912883495</t>
  </si>
  <si>
    <t>139****3495</t>
  </si>
  <si>
    <t>3206240481010000037258</t>
  </si>
  <si>
    <t>3206************037258</t>
  </si>
  <si>
    <t>T8UG20233206N000000067</t>
  </si>
  <si>
    <t>32002200133644</t>
  </si>
  <si>
    <t>2023.7.26</t>
  </si>
  <si>
    <t>T320600512023070000180335</t>
  </si>
  <si>
    <t>P8UG20233206N000000579</t>
  </si>
  <si>
    <t>伏留灌</t>
  </si>
  <si>
    <t>通州区东社镇苴西村27组</t>
  </si>
  <si>
    <t>320723198304113631</t>
  </si>
  <si>
    <t>32072********3631</t>
  </si>
  <si>
    <t>15262877835</t>
  </si>
  <si>
    <t>152****7835</t>
  </si>
  <si>
    <t>3206240451010000020580</t>
  </si>
  <si>
    <t>3206************020580</t>
  </si>
  <si>
    <t>T8UG20233206N000000069</t>
  </si>
  <si>
    <t>32002200133645</t>
  </si>
  <si>
    <t>2023.7.22</t>
  </si>
  <si>
    <t>T320600512023070000156170</t>
  </si>
  <si>
    <t>P8UG20233206N000000581</t>
  </si>
  <si>
    <t>张凤华</t>
  </si>
  <si>
    <t>通州区东社镇庆丰居1-3组</t>
  </si>
  <si>
    <t>320683198012183524</t>
  </si>
  <si>
    <t>32068********3524</t>
  </si>
  <si>
    <t>15250694949</t>
  </si>
  <si>
    <t>152****4949</t>
  </si>
  <si>
    <t>6230664231000625322</t>
  </si>
  <si>
    <t>6230************322</t>
  </si>
  <si>
    <t>T8UG20233206N000000073</t>
  </si>
  <si>
    <t>32002200133646</t>
  </si>
  <si>
    <t>2023.7.4</t>
  </si>
  <si>
    <t>南通市通州区东社镇财政收付中心</t>
  </si>
  <si>
    <t>68221409</t>
  </si>
  <si>
    <t>T320600512023070000036401</t>
  </si>
  <si>
    <t>P8UG20233206N000000622</t>
  </si>
  <si>
    <t>陈冲</t>
  </si>
  <si>
    <t>通州区东社镇香台村1组</t>
  </si>
  <si>
    <t>320624196506121850</t>
  </si>
  <si>
    <t>13814656856</t>
  </si>
  <si>
    <t>138****6856</t>
  </si>
  <si>
    <t>3206241001101001051348</t>
  </si>
  <si>
    <t>3206************051348</t>
  </si>
  <si>
    <t>T8UG20233206N000000075</t>
  </si>
  <si>
    <t>32002200133647</t>
  </si>
  <si>
    <t>P8UG20233206N000000580</t>
  </si>
  <si>
    <t>张大方</t>
  </si>
  <si>
    <t>通州区东社镇兴隆灶村14组</t>
  </si>
  <si>
    <t>342622196612124054</t>
  </si>
  <si>
    <t>34262********4054</t>
  </si>
  <si>
    <t>15950855365</t>
  </si>
  <si>
    <t>159****5365</t>
  </si>
  <si>
    <t>6230664231006399047</t>
  </si>
  <si>
    <t>6230************047</t>
  </si>
  <si>
    <t>T8UG20233206N000000076</t>
  </si>
  <si>
    <t>32002200133648</t>
  </si>
  <si>
    <t>P8UG20233206N000000645</t>
  </si>
  <si>
    <t>王建彬</t>
  </si>
  <si>
    <t>通州区东社镇杨港居15组</t>
  </si>
  <si>
    <t>320624196810283512</t>
  </si>
  <si>
    <t>32062********3512</t>
  </si>
  <si>
    <t>13962853218</t>
  </si>
  <si>
    <t>139****3218</t>
  </si>
  <si>
    <t>3206241001101001437734</t>
  </si>
  <si>
    <t>3206************437734</t>
  </si>
  <si>
    <t>T8UG20233206N000000718</t>
  </si>
  <si>
    <t>32002200133649</t>
  </si>
  <si>
    <t>2023.8.3</t>
  </si>
  <si>
    <t>T320600512023080000021754</t>
  </si>
  <si>
    <t>P8UG20233206N000001322</t>
  </si>
  <si>
    <t>王钦权</t>
  </si>
  <si>
    <t>通州区东社镇五甲苴居4组等</t>
  </si>
  <si>
    <t>332623196011246915</t>
  </si>
  <si>
    <t>33262********6915</t>
  </si>
  <si>
    <t>15962927152</t>
  </si>
  <si>
    <t>159****7152</t>
  </si>
  <si>
    <t>6224524211002600674</t>
  </si>
  <si>
    <t>6224************674</t>
  </si>
  <si>
    <t>T8UG20233206N000001486</t>
  </si>
  <si>
    <t>32002200133650</t>
  </si>
  <si>
    <t>T320600512023080000118460</t>
  </si>
  <si>
    <t>P8UG20233206N000001323</t>
  </si>
  <si>
    <t>朱剑</t>
  </si>
  <si>
    <t>通州区东社镇庆丰居2-4、6、13组</t>
  </si>
  <si>
    <t>320624197602030419</t>
  </si>
  <si>
    <t>32062********0419</t>
  </si>
  <si>
    <t>18851329111</t>
  </si>
  <si>
    <t>188****9111</t>
  </si>
  <si>
    <t>6224524211004665030</t>
  </si>
  <si>
    <t>6224************030</t>
  </si>
  <si>
    <t>T8UG20233206N000001485</t>
  </si>
  <si>
    <t>32002200133651</t>
  </si>
  <si>
    <t>P8UG20233206N000001447</t>
  </si>
  <si>
    <t>颜子寿</t>
  </si>
  <si>
    <t>南通市通州区东社镇杨港居12-14组</t>
  </si>
  <si>
    <t>332623197110055254</t>
  </si>
  <si>
    <t>33262********5254</t>
  </si>
  <si>
    <t>13775503288</t>
  </si>
  <si>
    <t>137****3288</t>
  </si>
  <si>
    <t>6224523611002211789</t>
  </si>
  <si>
    <t>6224************789</t>
  </si>
  <si>
    <t>T8UG20233206N000001539</t>
  </si>
  <si>
    <t>32002200133652</t>
  </si>
  <si>
    <t>2023.8.21</t>
  </si>
  <si>
    <t>T320600512023080000155448</t>
  </si>
  <si>
    <t>P8UG20233206N000000142</t>
  </si>
  <si>
    <t>曹汉其等7户</t>
  </si>
  <si>
    <t>通州区东社镇白龙居8组等</t>
  </si>
  <si>
    <t>320624195008273996</t>
  </si>
  <si>
    <t>32062********3996</t>
  </si>
  <si>
    <t>13951417382</t>
  </si>
  <si>
    <t>139****7382</t>
  </si>
  <si>
    <t>3206243901101000222054</t>
  </si>
  <si>
    <t>3206************222054</t>
  </si>
  <si>
    <t>T8UG20233206N000000079</t>
  </si>
  <si>
    <t>32002200133653</t>
  </si>
  <si>
    <t>P8UG20233206N000000143</t>
  </si>
  <si>
    <t>曹岐等16户</t>
  </si>
  <si>
    <t>通州区东社镇陈墩村19组等</t>
  </si>
  <si>
    <t>320624196306023957</t>
  </si>
  <si>
    <t>32062********3957</t>
  </si>
  <si>
    <t>15962872145</t>
  </si>
  <si>
    <t>159****2145</t>
  </si>
  <si>
    <t>3206243901101000690390</t>
  </si>
  <si>
    <t>3206************690390</t>
  </si>
  <si>
    <t>T8UG20233206N000000083</t>
  </si>
  <si>
    <t>32002200133654</t>
  </si>
  <si>
    <t>P8UG20233206N000000144</t>
  </si>
  <si>
    <t>曹雪华</t>
  </si>
  <si>
    <t>通州区东社镇东社居6组</t>
  </si>
  <si>
    <t>320683198101151858</t>
  </si>
  <si>
    <t>32068********1858</t>
  </si>
  <si>
    <t>13814747197</t>
  </si>
  <si>
    <t>138****7197</t>
  </si>
  <si>
    <t>6230664231001619878</t>
  </si>
  <si>
    <t>6230************878</t>
  </si>
  <si>
    <t>T8UG20233206N000000082</t>
  </si>
  <si>
    <t>32002200133655</t>
  </si>
  <si>
    <t>P8UG20233206N000000145</t>
  </si>
  <si>
    <t>何乃仙等15户</t>
  </si>
  <si>
    <t>通州区东社镇福利村19组等</t>
  </si>
  <si>
    <t>320624194107093961</t>
  </si>
  <si>
    <t>32062********3961</t>
  </si>
  <si>
    <t>13912420018</t>
  </si>
  <si>
    <t>139****0018</t>
  </si>
  <si>
    <t>3206243901101001081354</t>
  </si>
  <si>
    <t>3206************081354</t>
  </si>
  <si>
    <t>T8UG20233206N000000087</t>
  </si>
  <si>
    <t>32002200133656</t>
  </si>
  <si>
    <t>P8UG20233206N000000146</t>
  </si>
  <si>
    <t>曹胜杰等2户</t>
  </si>
  <si>
    <t>通州区东社镇河东村2、4组</t>
  </si>
  <si>
    <t>320624195305022878</t>
  </si>
  <si>
    <t>32062********2878</t>
  </si>
  <si>
    <t>18862863169</t>
  </si>
  <si>
    <t>188****3169</t>
  </si>
  <si>
    <t>3206244801101001153376</t>
  </si>
  <si>
    <t>3206************153376</t>
  </si>
  <si>
    <t>T8UG20233206N000000091</t>
  </si>
  <si>
    <t>32002200133657</t>
  </si>
  <si>
    <t>P8UG20233206N000000147</t>
  </si>
  <si>
    <t>徐小庭等4户</t>
  </si>
  <si>
    <t>通州区东社镇苴西村18组等</t>
  </si>
  <si>
    <t>320624194908232853</t>
  </si>
  <si>
    <t>32062********2853</t>
  </si>
  <si>
    <t>15962862126</t>
  </si>
  <si>
    <t>159****2126</t>
  </si>
  <si>
    <t>3206244801101000144203</t>
  </si>
  <si>
    <t>3206************144203</t>
  </si>
  <si>
    <t>T8UG20233206N000000097</t>
  </si>
  <si>
    <t>32002200133658</t>
  </si>
  <si>
    <t>P8UG20233206N000000564</t>
  </si>
  <si>
    <t>严锡华等16户</t>
  </si>
  <si>
    <t>通州区东社镇滥港桥村13组等</t>
  </si>
  <si>
    <t>320624195409263692</t>
  </si>
  <si>
    <t>32062********3692</t>
  </si>
  <si>
    <t>15951320265</t>
  </si>
  <si>
    <t>159****0265</t>
  </si>
  <si>
    <t>3206244101101000383343</t>
  </si>
  <si>
    <t>3206************383343</t>
  </si>
  <si>
    <t>T8UG20233206N000000101</t>
  </si>
  <si>
    <t>32002200133659</t>
  </si>
  <si>
    <t>P8UG20233206N000000148</t>
  </si>
  <si>
    <t>曹锦林等25户</t>
  </si>
  <si>
    <t>通州区东社镇平和村1组等</t>
  </si>
  <si>
    <t>320624194410063976</t>
  </si>
  <si>
    <t>32062********3976</t>
  </si>
  <si>
    <t>15962854562</t>
  </si>
  <si>
    <t>159****4562</t>
  </si>
  <si>
    <t>3206243901101000347052</t>
  </si>
  <si>
    <t>3206************347052</t>
  </si>
  <si>
    <t>T8UG20233206N000000102</t>
  </si>
  <si>
    <t>32002200133660</t>
  </si>
  <si>
    <t>P8UG20233206N000000562</t>
  </si>
  <si>
    <t>曹子才</t>
  </si>
  <si>
    <t>通州区东社镇庆丰居新灶村15组</t>
  </si>
  <si>
    <t>320624195211043651</t>
  </si>
  <si>
    <t>32062********3651</t>
  </si>
  <si>
    <t>86202051</t>
  </si>
  <si>
    <t>862****1</t>
  </si>
  <si>
    <t>3206244101101000314512</t>
  </si>
  <si>
    <t>3206************314512</t>
  </si>
  <si>
    <t>T8UG20233206N000000105</t>
  </si>
  <si>
    <t>32002200133661</t>
  </si>
  <si>
    <t>P8UG20233206N000000149</t>
  </si>
  <si>
    <t>季锡平</t>
  </si>
  <si>
    <t>通州区东社镇五甲苴居21组</t>
  </si>
  <si>
    <t>320624195202252857</t>
  </si>
  <si>
    <t>32062********2857</t>
  </si>
  <si>
    <t>80677896</t>
  </si>
  <si>
    <t>806****6</t>
  </si>
  <si>
    <t>6230664231005826669</t>
  </si>
  <si>
    <t>6230************669</t>
  </si>
  <si>
    <t>T8UG20233206N000000108</t>
  </si>
  <si>
    <t>32002200133662</t>
  </si>
  <si>
    <t>P8UG20233206N000000150</t>
  </si>
  <si>
    <t>陈汝忠等8户</t>
  </si>
  <si>
    <t>通州区东社镇香台村1组等</t>
  </si>
  <si>
    <t>320624196609091850</t>
  </si>
  <si>
    <t>18962847602</t>
  </si>
  <si>
    <t>189****7602</t>
  </si>
  <si>
    <t>3206241001101000794432</t>
  </si>
  <si>
    <t>3206************794432</t>
  </si>
  <si>
    <t>T8UG20233206N000000109</t>
  </si>
  <si>
    <t>32002200133663</t>
  </si>
  <si>
    <t>P8UG20233206N000000563</t>
  </si>
  <si>
    <t>陆忠华等10户</t>
  </si>
  <si>
    <t>通州区东社镇兴隆灶村3组等</t>
  </si>
  <si>
    <t>320624196210283658</t>
  </si>
  <si>
    <t>32062********3658</t>
  </si>
  <si>
    <t>15051283963</t>
  </si>
  <si>
    <t>150****3963</t>
  </si>
  <si>
    <t>6230664231005925206</t>
  </si>
  <si>
    <t>6230************206</t>
  </si>
  <si>
    <t>T8UG20233206N000000110</t>
  </si>
  <si>
    <t>32002200133664</t>
  </si>
  <si>
    <t>P8UG20233206N000000151</t>
  </si>
  <si>
    <t>季汉清等17户</t>
  </si>
  <si>
    <t>通州区东社镇中和村24组等</t>
  </si>
  <si>
    <t>320624195506223959</t>
  </si>
  <si>
    <t>32062********3959</t>
  </si>
  <si>
    <t>13861953890</t>
  </si>
  <si>
    <t>138****3890</t>
  </si>
  <si>
    <t>3206243901101000626478</t>
  </si>
  <si>
    <t>3206************626478</t>
  </si>
  <si>
    <t>T8UG20233206N000000111</t>
  </si>
  <si>
    <t>32002200133665</t>
  </si>
  <si>
    <t>P8UG20233206N000000004</t>
  </si>
  <si>
    <t>崔建</t>
  </si>
  <si>
    <t>通州区十总镇二爻居34组</t>
  </si>
  <si>
    <t>320624196303085159</t>
  </si>
  <si>
    <t>32062********5159</t>
  </si>
  <si>
    <t>18306288558</t>
  </si>
  <si>
    <t>183****8558</t>
  </si>
  <si>
    <t>6230664231003462665</t>
  </si>
  <si>
    <t>6230************665</t>
  </si>
  <si>
    <t>T8UG20233206N000000005</t>
  </si>
  <si>
    <t>32002200133666</t>
  </si>
  <si>
    <t>T320600512023070000011989</t>
  </si>
  <si>
    <t>P8UG20233206N000000127</t>
  </si>
  <si>
    <t>成章华等4户</t>
  </si>
  <si>
    <t>通州区十总镇岸西村三十五组等</t>
  </si>
  <si>
    <t>320624196304183199</t>
  </si>
  <si>
    <t>32062********3199</t>
  </si>
  <si>
    <t>15806288350</t>
  </si>
  <si>
    <t>158****8350</t>
  </si>
  <si>
    <t>3206243801101001044943</t>
  </si>
  <si>
    <t>3206************044943</t>
  </si>
  <si>
    <t>T8UG20233206N000000086</t>
  </si>
  <si>
    <t>32002200133667</t>
  </si>
  <si>
    <t>2023.5.29</t>
  </si>
  <si>
    <t>季亮</t>
  </si>
  <si>
    <t>T320600512023050000218447</t>
  </si>
  <si>
    <t>P8UG20233206N000000012</t>
  </si>
  <si>
    <t>陶瑞国等17户</t>
  </si>
  <si>
    <t>通州区十总镇柏树墩村一组等</t>
  </si>
  <si>
    <t>320624196805113033</t>
  </si>
  <si>
    <t>32062********3033</t>
  </si>
  <si>
    <t>3206244401101000583942</t>
  </si>
  <si>
    <t>3206************583942</t>
  </si>
  <si>
    <t>T8UG20233206N000000090</t>
  </si>
  <si>
    <t>32002200133668</t>
  </si>
  <si>
    <t>翟允允</t>
  </si>
  <si>
    <t>T320600512023050000228922</t>
  </si>
  <si>
    <t>P8UG20233206N000000072</t>
  </si>
  <si>
    <t>徐志娟</t>
  </si>
  <si>
    <t>通州区十总镇骑岸居二组</t>
  </si>
  <si>
    <t>320624195902093164</t>
  </si>
  <si>
    <t>32062********3164</t>
  </si>
  <si>
    <t>15962900838</t>
  </si>
  <si>
    <t>159****0838</t>
  </si>
  <si>
    <t>3206243801101001546034</t>
  </si>
  <si>
    <t>3206************546034</t>
  </si>
  <si>
    <t>T8UG20233206N000000093</t>
  </si>
  <si>
    <t>32002200133669</t>
  </si>
  <si>
    <t>2023.5.31</t>
  </si>
  <si>
    <t>刘莉</t>
  </si>
  <si>
    <t>T320600512023050000235629</t>
  </si>
  <si>
    <t>P8UG20233206N000000013</t>
  </si>
  <si>
    <t>季美红</t>
  </si>
  <si>
    <t>通州区十总镇十总居24组</t>
  </si>
  <si>
    <t>320624196003103028</t>
  </si>
  <si>
    <t>32062********3028</t>
  </si>
  <si>
    <t>13046766129</t>
  </si>
  <si>
    <t>130****6129</t>
  </si>
  <si>
    <t>6230664231006727247</t>
  </si>
  <si>
    <t>6230************247</t>
  </si>
  <si>
    <t>T8UG20233206N000000096</t>
  </si>
  <si>
    <t>32002200133670</t>
  </si>
  <si>
    <t>2023.5.23</t>
  </si>
  <si>
    <t>张露露</t>
  </si>
  <si>
    <t>T320600512023050000165187</t>
  </si>
  <si>
    <t>P8UG20233206N000000021</t>
  </si>
  <si>
    <t>张会国等7户</t>
  </si>
  <si>
    <t>通州区十总镇双墩村十七组等</t>
  </si>
  <si>
    <t>320624194408093025</t>
  </si>
  <si>
    <t>32062********3025</t>
  </si>
  <si>
    <t>13222120507</t>
  </si>
  <si>
    <t>132****0507</t>
  </si>
  <si>
    <t>3206244401101001118235</t>
  </si>
  <si>
    <t>3206************118235</t>
  </si>
  <si>
    <t>T8UG20233206N000000106</t>
  </si>
  <si>
    <t>32002200133671</t>
  </si>
  <si>
    <t>2023.6.9</t>
  </si>
  <si>
    <t>李炜</t>
  </si>
  <si>
    <t>T320600512023060000069123</t>
  </si>
  <si>
    <t>P8UG20233206N000000073</t>
  </si>
  <si>
    <t>张水华等2户</t>
  </si>
  <si>
    <t>通州区十总镇育民村三十八组</t>
  </si>
  <si>
    <t>320624197501140619</t>
  </si>
  <si>
    <t>32062********0619</t>
  </si>
  <si>
    <t>13815221188</t>
  </si>
  <si>
    <t>138****1188</t>
  </si>
  <si>
    <t>6230664231005695965</t>
  </si>
  <si>
    <t>6230************965</t>
  </si>
  <si>
    <t>T8UG20233206N000000112</t>
  </si>
  <si>
    <t>32002200133672</t>
  </si>
  <si>
    <t>王培玉</t>
  </si>
  <si>
    <t>T320600512023060000118793</t>
  </si>
  <si>
    <t>P8UG20233206N000000022</t>
  </si>
  <si>
    <t>方圣华等3户</t>
  </si>
  <si>
    <t>通州区十总镇志新村25组等</t>
  </si>
  <si>
    <t>320624195103093838</t>
  </si>
  <si>
    <t>32062********3838</t>
  </si>
  <si>
    <t>13773738098</t>
  </si>
  <si>
    <t>137****8098</t>
  </si>
  <si>
    <t>3206244201101000449974</t>
  </si>
  <si>
    <t>3206************449974</t>
  </si>
  <si>
    <t>T8UG20233206N000000107</t>
  </si>
  <si>
    <t>32002200133673</t>
  </si>
  <si>
    <t>2023.6.6</t>
  </si>
  <si>
    <t>顾喻苗</t>
  </si>
  <si>
    <t>T320600512023060000035519</t>
  </si>
  <si>
    <t>P8UG20233206N000001572</t>
  </si>
  <si>
    <t>2行玉米+3行大豆</t>
  </si>
  <si>
    <t>张真国</t>
  </si>
  <si>
    <t>通州区十总镇东场村35组</t>
  </si>
  <si>
    <t>320624196401054559</t>
  </si>
  <si>
    <t>32062********4559</t>
  </si>
  <si>
    <t>13057058593</t>
  </si>
  <si>
    <t>130****8593</t>
  </si>
  <si>
    <t>6230664231004051806</t>
  </si>
  <si>
    <t>6230************806</t>
  </si>
  <si>
    <t>T8UG20233206N000001397</t>
  </si>
  <si>
    <t>32002200133799</t>
  </si>
  <si>
    <t>2023.8.19</t>
  </si>
  <si>
    <t>T320600512023080000151104</t>
  </si>
  <si>
    <t>P8UG20233206N000001576</t>
  </si>
  <si>
    <t>王来彭</t>
  </si>
  <si>
    <t>通州区十总镇东场村30组</t>
  </si>
  <si>
    <t>320624195506284559</t>
  </si>
  <si>
    <t>15962925068</t>
  </si>
  <si>
    <t>159****5068</t>
  </si>
  <si>
    <t>6230664231006860824</t>
  </si>
  <si>
    <t>6230************824</t>
  </si>
  <si>
    <t>T8UG20233206N000001401</t>
  </si>
  <si>
    <t>32002200133800</t>
  </si>
  <si>
    <t>2023.8.29</t>
  </si>
  <si>
    <t>夏玲</t>
  </si>
  <si>
    <t>T320600512023080000223595</t>
  </si>
  <si>
    <t>P8UG20233206N000001575</t>
  </si>
  <si>
    <t>陈仕卫</t>
  </si>
  <si>
    <t>通州区十总镇东场村15组</t>
  </si>
  <si>
    <t>32062419630320455X</t>
  </si>
  <si>
    <t>32062********455X</t>
  </si>
  <si>
    <t>13235202998</t>
  </si>
  <si>
    <t>132****2998</t>
  </si>
  <si>
    <t>3206243501101000629626</t>
  </si>
  <si>
    <t>3206************629626</t>
  </si>
  <si>
    <t>T8UG20233206N000001403</t>
  </si>
  <si>
    <t>32002200133801</t>
  </si>
  <si>
    <t>01560598</t>
  </si>
  <si>
    <t>T320600512023080000227001</t>
  </si>
  <si>
    <t>P8UG20233206N000001577</t>
  </si>
  <si>
    <t>4行玉米+2行大豆</t>
  </si>
  <si>
    <t>许云峰</t>
  </si>
  <si>
    <t>通州区十总镇东场村2、4-6、8、9组</t>
  </si>
  <si>
    <t>320683198507274559</t>
  </si>
  <si>
    <t>32068********4559</t>
  </si>
  <si>
    <t>15370488856</t>
  </si>
  <si>
    <t>153****8856</t>
  </si>
  <si>
    <t>6230664231007627750</t>
  </si>
  <si>
    <t>6230************750</t>
  </si>
  <si>
    <t>T8UG20233206N000001424</t>
  </si>
  <si>
    <t>32002200133802</t>
  </si>
  <si>
    <t>2023.8.24</t>
  </si>
  <si>
    <t>T320600512023080000192594</t>
  </si>
  <si>
    <t>P8UG20233206N000001573</t>
  </si>
  <si>
    <t>3行玉米+3行大豆</t>
  </si>
  <si>
    <t>张育华</t>
  </si>
  <si>
    <t>通州区十总镇五总居10、18、25-26组</t>
  </si>
  <si>
    <t>320624196111124555</t>
  </si>
  <si>
    <t>32062********4555</t>
  </si>
  <si>
    <t>13506286216</t>
  </si>
  <si>
    <t>135****6216</t>
  </si>
  <si>
    <t>3206243501101000198245</t>
  </si>
  <si>
    <t>3206************198245</t>
  </si>
  <si>
    <t>T8UG20233206N000001425</t>
  </si>
  <si>
    <t>32002200133803</t>
  </si>
  <si>
    <t>T320600512023080000223529</t>
  </si>
  <si>
    <t>P8UG20233206N000001326</t>
  </si>
  <si>
    <t>昝新艳</t>
  </si>
  <si>
    <t>通州区十总镇季庄村14组</t>
  </si>
  <si>
    <t>320624197003093178</t>
  </si>
  <si>
    <t>32062********3178</t>
  </si>
  <si>
    <t>15151349085</t>
  </si>
  <si>
    <t>151****9085</t>
  </si>
  <si>
    <t>3206243801101001242872</t>
  </si>
  <si>
    <t>3206************242872</t>
  </si>
  <si>
    <t>T8UG20233206N000001384</t>
  </si>
  <si>
    <t>32002200133674</t>
  </si>
  <si>
    <t>T320600512023080000146336</t>
  </si>
  <si>
    <t>P8UG20233206N000001330</t>
  </si>
  <si>
    <t>张余贝</t>
  </si>
  <si>
    <t>通州区十总镇岸西村35组</t>
  </si>
  <si>
    <t>342225198412102412</t>
  </si>
  <si>
    <t>34222********2412</t>
  </si>
  <si>
    <t>13063991958</t>
  </si>
  <si>
    <t>130****1958</t>
  </si>
  <si>
    <t>6230664231007053502</t>
  </si>
  <si>
    <t>6230************502</t>
  </si>
  <si>
    <t>T8UG20233206N000001386</t>
  </si>
  <si>
    <t>32002200133675</t>
  </si>
  <si>
    <t>T320600512023080000146004</t>
  </si>
  <si>
    <t>P8UG20233206N000001328</t>
  </si>
  <si>
    <t>户刘钱</t>
  </si>
  <si>
    <t>通州区十总镇沧南居12组</t>
  </si>
  <si>
    <t>320325197810166214</t>
  </si>
  <si>
    <t>32032********6214</t>
  </si>
  <si>
    <t>18661235019</t>
  </si>
  <si>
    <t>186****5019</t>
  </si>
  <si>
    <t>6213360429904975875</t>
  </si>
  <si>
    <t>6213************875</t>
  </si>
  <si>
    <t>T8UG20233206N000001388</t>
  </si>
  <si>
    <t>32002200133676</t>
  </si>
  <si>
    <t>T320600512023080000146003</t>
  </si>
  <si>
    <t>P8UG20233206N000001632</t>
  </si>
  <si>
    <t>南通市通州区十总镇柏树墩村股份经济合作社</t>
  </si>
  <si>
    <t>通州区十总镇柏树墩村16、22、23组</t>
  </si>
  <si>
    <t>N2320612MF2858283N</t>
  </si>
  <si>
    <t>N2320********283N</t>
  </si>
  <si>
    <t>15962867709</t>
  </si>
  <si>
    <t>159****7709</t>
  </si>
  <si>
    <t>3206240441010000055384</t>
  </si>
  <si>
    <t>3206************055384</t>
  </si>
  <si>
    <t>T8UG20233206N000001487</t>
  </si>
  <si>
    <t>T320600512023090000051117</t>
  </si>
  <si>
    <t>P8UG20233206N000001450</t>
  </si>
  <si>
    <t>吴建</t>
  </si>
  <si>
    <t>通州区十总镇新雁村2组等</t>
  </si>
  <si>
    <t>320624197007233051</t>
  </si>
  <si>
    <t>32062********3051</t>
  </si>
  <si>
    <t>13815229616</t>
  </si>
  <si>
    <t>138****9616</t>
  </si>
  <si>
    <t>6230664231005774885</t>
  </si>
  <si>
    <t>T8UG20233206N000001646</t>
  </si>
  <si>
    <t>32002200133677</t>
  </si>
  <si>
    <t>钟亦明</t>
  </si>
  <si>
    <t>T320600512023080000140181</t>
  </si>
  <si>
    <t>P8UG20233206N000001579</t>
  </si>
  <si>
    <t>吴燕军</t>
  </si>
  <si>
    <t>通州区十总镇岸西村28、32组</t>
  </si>
  <si>
    <t>320624197607103154</t>
  </si>
  <si>
    <t>32062********3154</t>
  </si>
  <si>
    <t>18934534709</t>
  </si>
  <si>
    <t>189****4709</t>
  </si>
  <si>
    <t>3206243801101001560749</t>
  </si>
  <si>
    <t>3206************560749</t>
  </si>
  <si>
    <t>T8UG20233206N000001725</t>
  </si>
  <si>
    <t>32002200133804</t>
  </si>
  <si>
    <t>唐轻娣</t>
  </si>
  <si>
    <t>T320600512023080000226722</t>
  </si>
  <si>
    <t>石港镇</t>
  </si>
  <si>
    <t>P8UG20233206N000000876</t>
  </si>
  <si>
    <t>陈锋</t>
  </si>
  <si>
    <t>通州区石港镇花市街村35、45组50亩，乐观村12、14组30亩</t>
  </si>
  <si>
    <t>320624195604084315</t>
  </si>
  <si>
    <t>32062********4315</t>
  </si>
  <si>
    <t>18862851843</t>
  </si>
  <si>
    <t>188****1843</t>
  </si>
  <si>
    <t>6230664231008719978</t>
  </si>
  <si>
    <t>6230************978</t>
  </si>
  <si>
    <t>T8UG20233206N000000735</t>
  </si>
  <si>
    <t>32002200133678</t>
  </si>
  <si>
    <t>2023.6.19</t>
  </si>
  <si>
    <t>南通市通州区石港镇财政局</t>
  </si>
  <si>
    <t>T320600512023060000141776</t>
  </si>
  <si>
    <t>P8UG20233206N000001630</t>
  </si>
  <si>
    <t>3行玉米+4行大豆</t>
  </si>
  <si>
    <t>朱永南</t>
  </si>
  <si>
    <t>南通市通州区石港镇花市街村45组</t>
  </si>
  <si>
    <t>320624197211244719</t>
  </si>
  <si>
    <t>32062********4719</t>
  </si>
  <si>
    <t>13390959612</t>
  </si>
  <si>
    <t>133****9612</t>
  </si>
  <si>
    <t>6230664231000454210</t>
  </si>
  <si>
    <t>6230************210</t>
  </si>
  <si>
    <t>T8UG20233206N000001713</t>
  </si>
  <si>
    <t>已更新台账，未打印保单</t>
  </si>
  <si>
    <t>2023.6.19/2023.8.23</t>
  </si>
  <si>
    <t>934883.97/696</t>
  </si>
  <si>
    <t>南通市通州区石港镇财政局/朱永南</t>
  </si>
  <si>
    <t>77538726/23596000</t>
  </si>
  <si>
    <t>T320600512023060000141776/T320600512023080000179617</t>
  </si>
  <si>
    <t>P8UG20233206N000000873</t>
  </si>
  <si>
    <t>顾井周</t>
  </si>
  <si>
    <t>南通市通州区石港镇乐观村9组</t>
  </si>
  <si>
    <t>320624196711124719</t>
  </si>
  <si>
    <t>15962921606</t>
  </si>
  <si>
    <t>159****1606</t>
  </si>
  <si>
    <t>6230664231004345364</t>
  </si>
  <si>
    <t>6230************364</t>
  </si>
  <si>
    <t>T8UG20233206N000000736</t>
  </si>
  <si>
    <t>32002200133679</t>
  </si>
  <si>
    <t>2023.8.14/2023.6.19</t>
  </si>
  <si>
    <t>70/934883.97</t>
  </si>
  <si>
    <t>顾井周/南通市通州区石港镇财政局</t>
  </si>
  <si>
    <t>28511382/77538726</t>
  </si>
  <si>
    <t>P8UG20233206N000001601</t>
  </si>
  <si>
    <t>吴志友</t>
  </si>
  <si>
    <t>南通市通州区石港镇乐观村46组</t>
  </si>
  <si>
    <t>320624196403054712</t>
  </si>
  <si>
    <t>32062********4712</t>
  </si>
  <si>
    <t>13814725038</t>
  </si>
  <si>
    <t>138****5038</t>
  </si>
  <si>
    <t>6230664231001131361</t>
  </si>
  <si>
    <t>6230************361</t>
  </si>
  <si>
    <t>T8UG20233206N000001694</t>
  </si>
  <si>
    <t>32002200133805</t>
  </si>
  <si>
    <t>2023.8.11/2023.6.19</t>
  </si>
  <si>
    <t>48/934883.97</t>
  </si>
  <si>
    <t>吴志友/南通市通州区石港镇财政局</t>
  </si>
  <si>
    <t>16671355/77538726</t>
  </si>
  <si>
    <t>T320600512023080000086436</t>
  </si>
  <si>
    <t>P8UG20233206N000001600</t>
  </si>
  <si>
    <t>张振强</t>
  </si>
  <si>
    <t>南通市通州区石港镇新貌村35组</t>
  </si>
  <si>
    <t>320624197302074719</t>
  </si>
  <si>
    <t>15051280102</t>
  </si>
  <si>
    <t>150****0102</t>
  </si>
  <si>
    <t>3206240341010000064027</t>
  </si>
  <si>
    <t>3206************064027</t>
  </si>
  <si>
    <t>T8UG20233206N000001695</t>
  </si>
  <si>
    <t>32002200133806</t>
  </si>
  <si>
    <t>2023.8.12/2023.6.19</t>
  </si>
  <si>
    <t>蒋志霞/南通市通州区石港镇财政局</t>
  </si>
  <si>
    <t>74220858/77538726</t>
  </si>
  <si>
    <t>T320600512023080000094500</t>
  </si>
  <si>
    <t>P8UG20233206N000000071</t>
  </si>
  <si>
    <t>南通市通州区徐园粮食种植农地专业合作社</t>
  </si>
  <si>
    <t>通州区刘桥镇徐园村刘海桥12-17组、宋店8-12组</t>
  </si>
  <si>
    <t>93320612MA20J4BL7M</t>
  </si>
  <si>
    <t>93320********BL7M</t>
  </si>
  <si>
    <t>86811589</t>
  </si>
  <si>
    <t>868****9</t>
  </si>
  <si>
    <t>3206240301010000179130</t>
  </si>
  <si>
    <t>3206************179130</t>
  </si>
  <si>
    <t>T8UG20233206N000000062</t>
  </si>
  <si>
    <t>32002200133680</t>
  </si>
  <si>
    <t>T320600512023070000130939</t>
  </si>
  <si>
    <t>P8UG20233206N000000063</t>
  </si>
  <si>
    <t>南通智超农副产品销售有限公司</t>
  </si>
  <si>
    <t>通州区刘桥镇徐园村5组</t>
  </si>
  <si>
    <t>91320612MA25JGW9XQ</t>
  </si>
  <si>
    <t>91320********W9XQ</t>
  </si>
  <si>
    <t>13861921768</t>
  </si>
  <si>
    <t>138****1768</t>
  </si>
  <si>
    <t>3206240311010000039692</t>
  </si>
  <si>
    <t>3206************039692</t>
  </si>
  <si>
    <t>T8UG20233206N000000063</t>
  </si>
  <si>
    <t>32002200133681</t>
  </si>
  <si>
    <t>T320600512023060000187027</t>
  </si>
  <si>
    <t>P8UG20233206N000000083</t>
  </si>
  <si>
    <t>袁玉斌</t>
  </si>
  <si>
    <t>通州区刘桥镇英雄村5组</t>
  </si>
  <si>
    <t>320624196811285317</t>
  </si>
  <si>
    <t>32062********5317</t>
  </si>
  <si>
    <t>13773641172</t>
  </si>
  <si>
    <t>137****1172</t>
  </si>
  <si>
    <t>3206240321010000004709</t>
  </si>
  <si>
    <t>3206************004709</t>
  </si>
  <si>
    <t>T8UG20233206N000000064</t>
  </si>
  <si>
    <t>32002200133682</t>
  </si>
  <si>
    <t>王霞</t>
  </si>
  <si>
    <t>04408576</t>
  </si>
  <si>
    <t>T320600512023060000130664</t>
  </si>
  <si>
    <t>P8UG20233206N000000084</t>
  </si>
  <si>
    <t>王井华</t>
  </si>
  <si>
    <t>通州区刘桥镇英雄村19组</t>
  </si>
  <si>
    <t>320624196203015313</t>
  </si>
  <si>
    <t>32062********5313</t>
  </si>
  <si>
    <t>18962864328</t>
  </si>
  <si>
    <t>189****4328</t>
  </si>
  <si>
    <t>3206243201101000771062</t>
  </si>
  <si>
    <t>3206************771062</t>
  </si>
  <si>
    <t>T8UG20233206N000000065</t>
  </si>
  <si>
    <t>32002200133683</t>
  </si>
  <si>
    <t>T320600512023060000067512</t>
  </si>
  <si>
    <t>P8UG20233206N000000086</t>
  </si>
  <si>
    <t>戴俊</t>
  </si>
  <si>
    <t>通州区刘桥镇英雄村41组</t>
  </si>
  <si>
    <t>320683198809225090</t>
  </si>
  <si>
    <t>32068********5090</t>
  </si>
  <si>
    <t>15006298562</t>
  </si>
  <si>
    <t>150****8562</t>
  </si>
  <si>
    <t>6230664231008678380</t>
  </si>
  <si>
    <t>6230************380</t>
  </si>
  <si>
    <t>T8UG20233206N000000066</t>
  </si>
  <si>
    <t>32002200133684</t>
  </si>
  <si>
    <t>T320600512023060000068813</t>
  </si>
  <si>
    <t>P8UG20233206N000000015</t>
  </si>
  <si>
    <t>南通市通州区蒋一粮食种植农地专业合作社</t>
  </si>
  <si>
    <t>通州区刘桥镇蒋一村5组</t>
  </si>
  <si>
    <t>93320612MA1YGK693M</t>
  </si>
  <si>
    <t>93320********693M</t>
  </si>
  <si>
    <t>13814626988</t>
  </si>
  <si>
    <t>138****6988</t>
  </si>
  <si>
    <t>3206240301010000178658</t>
  </si>
  <si>
    <t>3206************178658</t>
  </si>
  <si>
    <t>T8UG20233206N000000071</t>
  </si>
  <si>
    <t>32002200133685</t>
  </si>
  <si>
    <t>T320600512023070000098214</t>
  </si>
  <si>
    <t>P8UG20233206N000000087</t>
  </si>
  <si>
    <t>刘汉智</t>
  </si>
  <si>
    <t>通州区刘桥镇苏池村11组</t>
  </si>
  <si>
    <t>320624195510285335</t>
  </si>
  <si>
    <t>32062********5335</t>
  </si>
  <si>
    <t>13584642886</t>
  </si>
  <si>
    <t>135****2886</t>
  </si>
  <si>
    <t>3206243201101000165881</t>
  </si>
  <si>
    <t>3206************165881</t>
  </si>
  <si>
    <t>T8UG20233206N000000078</t>
  </si>
  <si>
    <t>32002200133686</t>
  </si>
  <si>
    <t>刘阎林</t>
  </si>
  <si>
    <t>T320600512023060000229561</t>
  </si>
  <si>
    <t>P8UG20233206N000000089</t>
  </si>
  <si>
    <t>吴泽华</t>
  </si>
  <si>
    <t>通州区刘桥镇苏池村1组</t>
  </si>
  <si>
    <t>320624196604065311</t>
  </si>
  <si>
    <t>32062********5311</t>
  </si>
  <si>
    <t>18936218889</t>
  </si>
  <si>
    <t>189****8889</t>
  </si>
  <si>
    <t>6230664231001289680</t>
  </si>
  <si>
    <t>6230************680</t>
  </si>
  <si>
    <t>T8UG20233206N000000080</t>
  </si>
  <si>
    <t>32002200133687</t>
  </si>
  <si>
    <t>T320600512023060000223007</t>
  </si>
  <si>
    <t>P8UG20233206N000000016</t>
  </si>
  <si>
    <t>通州区刘桥镇八里渡家庭农场</t>
  </si>
  <si>
    <t>通州区刘桥镇尹家园村10-12、41组等</t>
  </si>
  <si>
    <t>92320612MA1T34DF8T</t>
  </si>
  <si>
    <t>92320********DF8T</t>
  </si>
  <si>
    <t>13962771438</t>
  </si>
  <si>
    <t>139****1438</t>
  </si>
  <si>
    <t>3206240311010000040261</t>
  </si>
  <si>
    <t>3206************040261</t>
  </si>
  <si>
    <t>T8UG20233206N000000085</t>
  </si>
  <si>
    <t>32002200133688</t>
  </si>
  <si>
    <t>T320600512023060000088144</t>
  </si>
  <si>
    <t>P8UG20233206N000000062</t>
  </si>
  <si>
    <t>南通市通州区文港粮食种植农地专业合作社</t>
  </si>
  <si>
    <t>通州区刘桥镇尹家园村文港1-5、7-8组</t>
  </si>
  <si>
    <t>93320612MA21T9LC62</t>
  </si>
  <si>
    <t>93320********LC62</t>
  </si>
  <si>
    <t>15062706386</t>
  </si>
  <si>
    <t>150****6386</t>
  </si>
  <si>
    <t>3206240311010000039184</t>
  </si>
  <si>
    <t>3206************039184</t>
  </si>
  <si>
    <t>T8UG20233206N000000089</t>
  </si>
  <si>
    <t>32002200133689</t>
  </si>
  <si>
    <t>T320600512023060000211396</t>
  </si>
  <si>
    <t>P8UG20233206N000000085</t>
  </si>
  <si>
    <t>南通市通州区凤仙粮食种植农地专业合作社</t>
  </si>
  <si>
    <t>南通市通州区刘桥镇刘桥社区11、15组等</t>
  </si>
  <si>
    <t>93320612MA212R5AXU</t>
  </si>
  <si>
    <t>93320********5AXU</t>
  </si>
  <si>
    <t>13962937240</t>
  </si>
  <si>
    <t>139****7240</t>
  </si>
  <si>
    <t>3206240301010000179531</t>
  </si>
  <si>
    <t>3206************179531</t>
  </si>
  <si>
    <t>T8UG20233206N000000092</t>
  </si>
  <si>
    <t>32002200133690</t>
  </si>
  <si>
    <t>2023.7.5</t>
  </si>
  <si>
    <t>T320600512023070000054172</t>
  </si>
  <si>
    <t>P8UG20233206N000000623</t>
  </si>
  <si>
    <t>南通绘源农产品有限公司</t>
  </si>
  <si>
    <t>通州区刘桥镇徐园村宋店12组</t>
  </si>
  <si>
    <t>91320612MA7DKH605T</t>
  </si>
  <si>
    <t>91320********605T</t>
  </si>
  <si>
    <t>18901482321</t>
  </si>
  <si>
    <t>189****2321</t>
  </si>
  <si>
    <t>3206240311010000039843</t>
  </si>
  <si>
    <t>3206************039843</t>
  </si>
  <si>
    <t>T8UG20233206N000000720</t>
  </si>
  <si>
    <t>32002200133691</t>
  </si>
  <si>
    <t>T320600512023070000179570</t>
  </si>
  <si>
    <t>P8UG20233206N000001166</t>
  </si>
  <si>
    <t>通州区刘桥镇润天家庭农场</t>
  </si>
  <si>
    <t>通州区刘桥镇英雄村32组9.6亩，苏池村11组19.2亩</t>
  </si>
  <si>
    <t>92320612MA7DC9NP21</t>
  </si>
  <si>
    <t>92320********NP21</t>
  </si>
  <si>
    <t>13774282316</t>
  </si>
  <si>
    <t>137****2316</t>
  </si>
  <si>
    <t>3206240321010000018035</t>
  </si>
  <si>
    <t>3206************018035</t>
  </si>
  <si>
    <t>T8UG20233206N000001447</t>
  </si>
  <si>
    <t>32002200133692</t>
  </si>
  <si>
    <t>2023.8.15</t>
  </si>
  <si>
    <t>张自树</t>
  </si>
  <si>
    <t>T320600512023080000108161</t>
  </si>
  <si>
    <t>P8UG20233206N000001390</t>
  </si>
  <si>
    <t>孙保林</t>
  </si>
  <si>
    <t>通州区刘桥镇极孝村7组</t>
  </si>
  <si>
    <t>342622196312154630</t>
  </si>
  <si>
    <t>34262********4630</t>
  </si>
  <si>
    <t>13761340276</t>
  </si>
  <si>
    <t>137****0276</t>
  </si>
  <si>
    <t>6230664231008479698</t>
  </si>
  <si>
    <t>6230************698</t>
  </si>
  <si>
    <t>T8UG20233206N000001524</t>
  </si>
  <si>
    <t>32002200133693</t>
  </si>
  <si>
    <t>2023.8.17</t>
  </si>
  <si>
    <t>孙华超</t>
  </si>
  <si>
    <t>T320600512023080000132347</t>
  </si>
  <si>
    <t>P8UG20233206N000001412</t>
  </si>
  <si>
    <t>司建刚</t>
  </si>
  <si>
    <t>通州区刘桥镇新联居12组</t>
  </si>
  <si>
    <t>320624196810155158</t>
  </si>
  <si>
    <t>32062********5158</t>
  </si>
  <si>
    <t>13862834635</t>
  </si>
  <si>
    <t>138****4635</t>
  </si>
  <si>
    <t>3206243101101001153682</t>
  </si>
  <si>
    <t>3206************153682</t>
  </si>
  <si>
    <t>T8UG20233206N000001526</t>
  </si>
  <si>
    <t>32002200133694</t>
  </si>
  <si>
    <t>T320600512023080000131512</t>
  </si>
  <si>
    <t>P8UG20233206N000001558</t>
  </si>
  <si>
    <t>成正林</t>
  </si>
  <si>
    <t>通州区刘桥镇新中村22组</t>
  </si>
  <si>
    <t>320624196803115350</t>
  </si>
  <si>
    <t>32062********5350</t>
  </si>
  <si>
    <t>18051318685</t>
  </si>
  <si>
    <t>180****8685</t>
  </si>
  <si>
    <t>6214671270040051169</t>
  </si>
  <si>
    <t>6214************169</t>
  </si>
  <si>
    <t>T8UG20233206N000001759</t>
  </si>
  <si>
    <t>32002200133807</t>
  </si>
  <si>
    <t>2023.8.28</t>
  </si>
  <si>
    <t>06249057</t>
  </si>
  <si>
    <t>T320600512023080000214826</t>
  </si>
  <si>
    <t>P8UG20233206N000001559</t>
  </si>
  <si>
    <t>李建军</t>
  </si>
  <si>
    <t>通州区刘桥镇新中村48组</t>
  </si>
  <si>
    <t>320624196905195312</t>
  </si>
  <si>
    <t>32062********5312</t>
  </si>
  <si>
    <t>13584646239</t>
  </si>
  <si>
    <t>135****6239</t>
  </si>
  <si>
    <t>6230664231010353022</t>
  </si>
  <si>
    <t>6230************022</t>
  </si>
  <si>
    <t>T8UG20233206N000001760</t>
  </si>
  <si>
    <t>32002200133808</t>
  </si>
  <si>
    <t>T320600512023080000214824</t>
  </si>
  <si>
    <t>P8UG20233206N000001574</t>
  </si>
  <si>
    <t>T8UG20233206N000001767</t>
  </si>
  <si>
    <t>32002200133809</t>
  </si>
  <si>
    <t>2023.8.31</t>
  </si>
  <si>
    <t>T320600512023080000246212</t>
  </si>
  <si>
    <t>P8UG20233206N000000014</t>
  </si>
  <si>
    <t>李国民等2户</t>
  </si>
  <si>
    <t>通州区刘桥镇英雄村39组</t>
  </si>
  <si>
    <t>320624195712085358</t>
  </si>
  <si>
    <t>32062********5358</t>
  </si>
  <si>
    <t>67742821</t>
  </si>
  <si>
    <t>677****1</t>
  </si>
  <si>
    <t>3206243201101000552296</t>
  </si>
  <si>
    <t>3206************552296</t>
  </si>
  <si>
    <t>T8UG20233206N000000100</t>
  </si>
  <si>
    <t>32002200133695</t>
  </si>
  <si>
    <t>2023.6.16</t>
  </si>
  <si>
    <t>T320600512023060000130577</t>
  </si>
  <si>
    <t>P8UG20233206N000000040</t>
  </si>
  <si>
    <t>朱井萍等26户</t>
  </si>
  <si>
    <t>通州区兴仁镇丁涧店村4组等</t>
  </si>
  <si>
    <t>320624194404087867</t>
  </si>
  <si>
    <t>32062********7867</t>
  </si>
  <si>
    <t>13523485073</t>
  </si>
  <si>
    <t>135****5073</t>
  </si>
  <si>
    <t>6230664231003741936</t>
  </si>
  <si>
    <t>6230************936</t>
  </si>
  <si>
    <t>T8UG20233206N000000212</t>
  </si>
  <si>
    <t>32002200133696</t>
  </si>
  <si>
    <t>凌宇杰</t>
  </si>
  <si>
    <t>T320600512023060000141784</t>
  </si>
  <si>
    <t>P8UG20233206N000001517</t>
  </si>
  <si>
    <t>葛学成</t>
  </si>
  <si>
    <t>通州区兴仁镇葛长路村3组</t>
  </si>
  <si>
    <t>32062419760117703X</t>
  </si>
  <si>
    <t>32062********703X</t>
  </si>
  <si>
    <t>13814746633</t>
  </si>
  <si>
    <t>138****6633</t>
  </si>
  <si>
    <t>6230664231003553406</t>
  </si>
  <si>
    <t>6230************406</t>
  </si>
  <si>
    <t>T8UG20233206N000001722</t>
  </si>
  <si>
    <t>32002200133697</t>
  </si>
  <si>
    <t>2023.8.22</t>
  </si>
  <si>
    <t>陈荣平</t>
  </si>
  <si>
    <t>T320600512023080000166619</t>
  </si>
  <si>
    <t>P8UG20233206N000001413</t>
  </si>
  <si>
    <t>通州区兴仁镇大利粮食种植家庭农场</t>
  </si>
  <si>
    <t>通州区兴仁镇韩家坝村8、17组</t>
  </si>
  <si>
    <t>92320612MA1NP3UU07</t>
  </si>
  <si>
    <t>92320********UU07</t>
  </si>
  <si>
    <t>18994179358</t>
  </si>
  <si>
    <t>189****9358</t>
  </si>
  <si>
    <t>3206240191010000043433</t>
  </si>
  <si>
    <t>3206************043433</t>
  </si>
  <si>
    <t>T8UG20233206N000000738</t>
  </si>
  <si>
    <t>32002200133698</t>
  </si>
  <si>
    <t>王建花</t>
  </si>
  <si>
    <t>T320600512023080000130113</t>
  </si>
  <si>
    <t>P8UG20233206N000000011</t>
  </si>
  <si>
    <t>顾明庄</t>
  </si>
  <si>
    <t>通州区兴仁镇横港居17组</t>
  </si>
  <si>
    <t>320624194503277869</t>
  </si>
  <si>
    <t>32062********7869</t>
  </si>
  <si>
    <t>13815200625</t>
  </si>
  <si>
    <t>138****0625</t>
  </si>
  <si>
    <t>3206241901101000391279</t>
  </si>
  <si>
    <t>3206************391279</t>
  </si>
  <si>
    <t>T8UG20233206N000000214</t>
  </si>
  <si>
    <t>32002200133699</t>
  </si>
  <si>
    <t>周艳梅</t>
  </si>
  <si>
    <t>T320600512023060000067620</t>
  </si>
  <si>
    <t>P8UG20233206N000001516</t>
  </si>
  <si>
    <t>通州区兴仁镇酒店居5-10组</t>
  </si>
  <si>
    <t>T8UG20233206N000001723</t>
  </si>
  <si>
    <t>32002200133700</t>
  </si>
  <si>
    <t>2023.6.25</t>
  </si>
  <si>
    <t>T320600512023060000183387</t>
  </si>
  <si>
    <t>P8UG20233206N000000026</t>
  </si>
  <si>
    <t>李美英</t>
  </si>
  <si>
    <t>通州区兴仁镇芦花港村12组</t>
  </si>
  <si>
    <t>32062419491221704X</t>
  </si>
  <si>
    <t>32062********704X</t>
  </si>
  <si>
    <t>13815224819</t>
  </si>
  <si>
    <t>138****4819</t>
  </si>
  <si>
    <t>3206240231010000018795</t>
  </si>
  <si>
    <t>3206************018795</t>
  </si>
  <si>
    <t>T8UG20233206N000000216</t>
  </si>
  <si>
    <t>32002200133701</t>
  </si>
  <si>
    <t>2023.7.17</t>
  </si>
  <si>
    <t>朱晓俐</t>
  </si>
  <si>
    <t>T320600512023070000117550</t>
  </si>
  <si>
    <t>P8UG20233206N000000039</t>
  </si>
  <si>
    <t>戴树华等3户</t>
  </si>
  <si>
    <t>通州区兴仁镇温桥村5组等</t>
  </si>
  <si>
    <t>320624196405094312</t>
  </si>
  <si>
    <t>32062********4312</t>
  </si>
  <si>
    <t>18662929199</t>
  </si>
  <si>
    <t>186****9199</t>
  </si>
  <si>
    <t>3206243701101001166607</t>
  </si>
  <si>
    <t>3206************166607</t>
  </si>
  <si>
    <t>T8UG20233206N000000217</t>
  </si>
  <si>
    <t>32002200133702</t>
  </si>
  <si>
    <t>严燕飞</t>
  </si>
  <si>
    <t>T320600512023070000055990</t>
  </si>
  <si>
    <t>P8UG20233206N000000010</t>
  </si>
  <si>
    <t>周学容</t>
  </si>
  <si>
    <t>通州区兴仁镇兴仁村1组</t>
  </si>
  <si>
    <t>320624194508037039</t>
  </si>
  <si>
    <t>32062********7039</t>
  </si>
  <si>
    <t>86613304</t>
  </si>
  <si>
    <t>866****4</t>
  </si>
  <si>
    <t>3206242301101000310150</t>
  </si>
  <si>
    <t>3206************310150</t>
  </si>
  <si>
    <t>T8UG20233206N000000218</t>
  </si>
  <si>
    <t>32002200133703</t>
  </si>
  <si>
    <t>蒋良</t>
  </si>
  <si>
    <t>01454832</t>
  </si>
  <si>
    <t>T320600512023050000228257</t>
  </si>
  <si>
    <t>大豆 汇总</t>
  </si>
  <si>
    <t>PHO320233206N000000004</t>
  </si>
  <si>
    <t>祝其松</t>
  </si>
  <si>
    <t>南通市通州区东社镇五马路村22组</t>
  </si>
  <si>
    <t>330623197002057277</t>
  </si>
  <si>
    <t>33062********7277</t>
  </si>
  <si>
    <t>15162820191</t>
  </si>
  <si>
    <t>151****0191</t>
  </si>
  <si>
    <t>6230664231010333826</t>
  </si>
  <si>
    <t>6230************826</t>
  </si>
  <si>
    <t>THO320233206N000000001</t>
  </si>
  <si>
    <t>32002200133705</t>
  </si>
  <si>
    <t>曹磐玉</t>
  </si>
  <si>
    <t>T320600512023060000240534</t>
  </si>
  <si>
    <t>PHO320233206N000000022</t>
  </si>
  <si>
    <t>李修多</t>
  </si>
  <si>
    <t>南通市通州区东社镇五马路村7组</t>
  </si>
  <si>
    <t>33032319721022853X</t>
  </si>
  <si>
    <t>33032********853X</t>
  </si>
  <si>
    <t>18051312238</t>
  </si>
  <si>
    <t>180****2238</t>
  </si>
  <si>
    <t>6230664236001107154</t>
  </si>
  <si>
    <t>6230************154</t>
  </si>
  <si>
    <t>THO320233206N000000002</t>
  </si>
  <si>
    <t>32002200133706</t>
  </si>
  <si>
    <t>T320600512023070000056113</t>
  </si>
  <si>
    <t>PHO320233206N000000006</t>
  </si>
  <si>
    <t>王春华</t>
  </si>
  <si>
    <t>南通市通州区东社镇白龙庙居2组</t>
  </si>
  <si>
    <t>33062319780204727X</t>
  </si>
  <si>
    <t>33062********727X</t>
  </si>
  <si>
    <t>18944429251</t>
  </si>
  <si>
    <t>189****9251</t>
  </si>
  <si>
    <t>3206240391990000026238</t>
  </si>
  <si>
    <t>3206************026238</t>
  </si>
  <si>
    <t>THO320233206N000000003</t>
  </si>
  <si>
    <t>32002200133707</t>
  </si>
  <si>
    <t>瞿云芳</t>
  </si>
  <si>
    <t>T320600512023060000251179</t>
  </si>
  <si>
    <t>PHO320233206N000000019</t>
  </si>
  <si>
    <t>张卜进</t>
  </si>
  <si>
    <t>南通市通州区东社镇新街村4组</t>
  </si>
  <si>
    <t>320624196008081876</t>
  </si>
  <si>
    <t>32062********1876</t>
  </si>
  <si>
    <t>15190989942</t>
  </si>
  <si>
    <t>151****9942</t>
  </si>
  <si>
    <t>3206241001101000976767</t>
  </si>
  <si>
    <t>3206************976767</t>
  </si>
  <si>
    <t>THO320233206N000000004</t>
  </si>
  <si>
    <t>32002200133708</t>
  </si>
  <si>
    <t>蔡美红</t>
  </si>
  <si>
    <t>T320600512023070000035973</t>
  </si>
  <si>
    <t>PHO320233206N000000021</t>
  </si>
  <si>
    <t>张俊杰</t>
  </si>
  <si>
    <t>320602197402182516</t>
  </si>
  <si>
    <t>32060********2516</t>
  </si>
  <si>
    <t>18251392000</t>
  </si>
  <si>
    <t>182****2000</t>
  </si>
  <si>
    <t>3206240101010000054143</t>
  </si>
  <si>
    <t>3206************054143</t>
  </si>
  <si>
    <t>THO320233206N000000005</t>
  </si>
  <si>
    <t>32002200133709</t>
  </si>
  <si>
    <t>严秀芬</t>
  </si>
  <si>
    <t>T320600512023070000031153</t>
  </si>
  <si>
    <t>PHO320233206N000000007</t>
  </si>
  <si>
    <t>公东本</t>
  </si>
  <si>
    <t>南通市通州区东社镇中和村15组等</t>
  </si>
  <si>
    <t>372830197508102438</t>
  </si>
  <si>
    <t>37283********2438</t>
  </si>
  <si>
    <t>18605132088</t>
  </si>
  <si>
    <t>186****2088</t>
  </si>
  <si>
    <t>6230664231000935838</t>
  </si>
  <si>
    <t>6230************838</t>
  </si>
  <si>
    <t>THO320233206N000000006</t>
  </si>
  <si>
    <t>32002200133710</t>
  </si>
  <si>
    <t>成玉</t>
  </si>
  <si>
    <t>T320600512023060000251042</t>
  </si>
  <si>
    <t>PHO320233206N000000008</t>
  </si>
  <si>
    <t>王华东</t>
  </si>
  <si>
    <t>南通市通州区东社镇五马路村4组</t>
  </si>
  <si>
    <t>33062319770110727X</t>
  </si>
  <si>
    <t>13222193932</t>
  </si>
  <si>
    <t>132****3932</t>
  </si>
  <si>
    <t>6230664231000916580</t>
  </si>
  <si>
    <t>6230************580</t>
  </si>
  <si>
    <t>THO320233206N000000007</t>
  </si>
  <si>
    <t>32002200133711</t>
  </si>
  <si>
    <t>T320600512023060000250968</t>
  </si>
  <si>
    <t>PHO320233206N000000003</t>
  </si>
  <si>
    <t>王行根</t>
  </si>
  <si>
    <t>南通市通州区东社镇五马路村2组等</t>
  </si>
  <si>
    <t>330623197306207270</t>
  </si>
  <si>
    <t>33062********7270</t>
  </si>
  <si>
    <t>18012293872</t>
  </si>
  <si>
    <t>180****3872</t>
  </si>
  <si>
    <t>6224524211002709251</t>
  </si>
  <si>
    <t>6224************251</t>
  </si>
  <si>
    <t>THO320233206N000000008</t>
  </si>
  <si>
    <t>32002200133712</t>
  </si>
  <si>
    <t>T320600512023060000240535</t>
  </si>
  <si>
    <t>PHO320233206N000000005</t>
  </si>
  <si>
    <t>郑茂金</t>
  </si>
  <si>
    <t>南通市通州区东社镇五马路村14组</t>
  </si>
  <si>
    <t>330623196301227278</t>
  </si>
  <si>
    <t>33062********7278</t>
  </si>
  <si>
    <t>13962868143</t>
  </si>
  <si>
    <t>139****8143</t>
  </si>
  <si>
    <t>6230664231001742902</t>
  </si>
  <si>
    <t>6230************902</t>
  </si>
  <si>
    <t>THO320233206N000000009</t>
  </si>
  <si>
    <t>32002200133713</t>
  </si>
  <si>
    <t>T320600512023060000244401</t>
  </si>
  <si>
    <t>PHO320233206N000000010</t>
  </si>
  <si>
    <t>王怀森</t>
  </si>
  <si>
    <t>南通市通州区金沙街道金余村13组</t>
  </si>
  <si>
    <t>330623197701157277</t>
  </si>
  <si>
    <t>13962856951</t>
  </si>
  <si>
    <t>139****6951</t>
  </si>
  <si>
    <t>6224524211003211992</t>
  </si>
  <si>
    <t>6224************992</t>
  </si>
  <si>
    <t>THO320233206N000000010</t>
  </si>
  <si>
    <t>32002200133714</t>
  </si>
  <si>
    <t>T320600512023070000016886</t>
  </si>
  <si>
    <t>PHO320233206N000000011</t>
  </si>
  <si>
    <t>王传云</t>
  </si>
  <si>
    <t>南通市通州区金沙街道金余村12组</t>
  </si>
  <si>
    <t>330623196403176416</t>
  </si>
  <si>
    <t>33062********6416</t>
  </si>
  <si>
    <t>15851274911</t>
  </si>
  <si>
    <t>158****4911</t>
  </si>
  <si>
    <t>3206240081010000020567</t>
  </si>
  <si>
    <t>3206************020567</t>
  </si>
  <si>
    <t>THO320233206N000000011</t>
  </si>
  <si>
    <t>32002200133715</t>
  </si>
  <si>
    <t>孙绿萍</t>
  </si>
  <si>
    <t>T320600512023070000016423</t>
  </si>
  <si>
    <t>PHO320233206N000000020</t>
  </si>
  <si>
    <t>钟芦祥</t>
  </si>
  <si>
    <t>南通市通州区金沙街道金余村7组</t>
  </si>
  <si>
    <t>330623197112266715</t>
  </si>
  <si>
    <t>33062********6715</t>
  </si>
  <si>
    <t>15365537356</t>
  </si>
  <si>
    <t>153****7356</t>
  </si>
  <si>
    <t>6224524211001911767</t>
  </si>
  <si>
    <t>6224************767</t>
  </si>
  <si>
    <t>THO320233206N000000012</t>
  </si>
  <si>
    <t>32002200133716</t>
  </si>
  <si>
    <t>T320600512023070000036408</t>
  </si>
  <si>
    <t>PHO320233206N000000012</t>
  </si>
  <si>
    <t>尹建伟</t>
  </si>
  <si>
    <t>南通市通州区金沙街道金余村24组</t>
  </si>
  <si>
    <t>330623197301137277</t>
  </si>
  <si>
    <t>15370826061</t>
  </si>
  <si>
    <t>153****6061</t>
  </si>
  <si>
    <t>6230664231001208367</t>
  </si>
  <si>
    <t>6230************367</t>
  </si>
  <si>
    <t>THO320233206N000000013</t>
  </si>
  <si>
    <t>32002200133717</t>
  </si>
  <si>
    <t>T320600512023070000016883</t>
  </si>
  <si>
    <t>PHO320233206N000000013</t>
  </si>
  <si>
    <t>王志根</t>
  </si>
  <si>
    <t>330623197003067274</t>
  </si>
  <si>
    <t>33062********7274</t>
  </si>
  <si>
    <t>15151392671</t>
  </si>
  <si>
    <t>151****2671</t>
  </si>
  <si>
    <t>6224524211004100491</t>
  </si>
  <si>
    <t>6224************491</t>
  </si>
  <si>
    <t>THO320233206N000000015</t>
  </si>
  <si>
    <t>32002200133718</t>
  </si>
  <si>
    <t>T320600512023070000019110</t>
  </si>
  <si>
    <t>PHO320233206N000000014</t>
  </si>
  <si>
    <t>胡宝</t>
  </si>
  <si>
    <t>南通市通州区金沙街道金余村27—29组</t>
  </si>
  <si>
    <t>330623198005112213</t>
  </si>
  <si>
    <t>33062********2213</t>
  </si>
  <si>
    <t>13587356648</t>
  </si>
  <si>
    <t>135****6648</t>
  </si>
  <si>
    <t>6230664231002055692</t>
  </si>
  <si>
    <t>6230************692</t>
  </si>
  <si>
    <t>THO320233206N000000018</t>
  </si>
  <si>
    <t>32002200133719</t>
  </si>
  <si>
    <t>T320600512023070000012595</t>
  </si>
  <si>
    <t>PHO320233206N000000016</t>
  </si>
  <si>
    <t>李正江</t>
  </si>
  <si>
    <t>330623196608286571</t>
  </si>
  <si>
    <t>33062********6571</t>
  </si>
  <si>
    <t>13017701956</t>
  </si>
  <si>
    <t>130****1956</t>
  </si>
  <si>
    <t>6230664231002055700</t>
  </si>
  <si>
    <t>6230************700</t>
  </si>
  <si>
    <t>THO320233206N000000014</t>
  </si>
  <si>
    <t>32002200133720</t>
  </si>
  <si>
    <t>T320600512023070000014650</t>
  </si>
  <si>
    <t>PHO320233206N000000015</t>
  </si>
  <si>
    <t>李正龙</t>
  </si>
  <si>
    <t>330623196412086578</t>
  </si>
  <si>
    <t>33062********6578</t>
  </si>
  <si>
    <t>15162827736</t>
  </si>
  <si>
    <t>151****7736</t>
  </si>
  <si>
    <t>6224524211004182341</t>
  </si>
  <si>
    <t>6224************341</t>
  </si>
  <si>
    <t>THO320233206N000000016</t>
  </si>
  <si>
    <t>32002200133721</t>
  </si>
  <si>
    <t>李银娇</t>
  </si>
  <si>
    <t>08740395</t>
  </si>
  <si>
    <t>T320600512023070000012606</t>
  </si>
  <si>
    <t>PHO320233206N000000017</t>
  </si>
  <si>
    <t>孙苗全</t>
  </si>
  <si>
    <t>330623195702146570</t>
  </si>
  <si>
    <t>33062********6570</t>
  </si>
  <si>
    <t>15371736068</t>
  </si>
  <si>
    <t>153****6068</t>
  </si>
  <si>
    <t>6230664231002055833</t>
  </si>
  <si>
    <t>6230************833</t>
  </si>
  <si>
    <t>THO320233206N000000017</t>
  </si>
  <si>
    <t>32002200133722</t>
  </si>
  <si>
    <t>T320600512023070000014644</t>
  </si>
  <si>
    <t>PHO320233206N000000018</t>
  </si>
  <si>
    <t>胡宪法</t>
  </si>
  <si>
    <t>南通市通州区金沙街道金余村25组</t>
  </si>
  <si>
    <t>342923197501122213</t>
  </si>
  <si>
    <t>34292********2213</t>
  </si>
  <si>
    <t>18118660472</t>
  </si>
  <si>
    <t>181****0472</t>
  </si>
  <si>
    <t>6230664231004008343</t>
  </si>
  <si>
    <t>6230************343</t>
  </si>
  <si>
    <t>THO320233206N000000019</t>
  </si>
  <si>
    <t>32002200133723</t>
  </si>
  <si>
    <t>T320600512023070000014936</t>
  </si>
  <si>
    <t>PHO320233206N000000002</t>
  </si>
  <si>
    <t>徐明</t>
  </si>
  <si>
    <t>南通市通州区金沙街道金余村54、60组</t>
  </si>
  <si>
    <t>320922197509045038</t>
  </si>
  <si>
    <t>32092********5038</t>
  </si>
  <si>
    <t>15051240524</t>
  </si>
  <si>
    <t>150****0524</t>
  </si>
  <si>
    <t>6230664231003639569</t>
  </si>
  <si>
    <t>6230************569</t>
  </si>
  <si>
    <t>THO320233206N000000020</t>
  </si>
  <si>
    <t>32002200133724</t>
  </si>
  <si>
    <t>T320600512023060000236892</t>
  </si>
  <si>
    <t>PHO320233206N000000001</t>
  </si>
  <si>
    <t>姜全</t>
  </si>
  <si>
    <t>南通市通州区二甲镇余西居2-3组</t>
  </si>
  <si>
    <t>320624195708121010</t>
  </si>
  <si>
    <t>32062********1010</t>
  </si>
  <si>
    <t>15851258262</t>
  </si>
  <si>
    <t>158****8262</t>
  </si>
  <si>
    <t>3206240601101000822324</t>
  </si>
  <si>
    <t>3206************822324</t>
  </si>
  <si>
    <t>THO320233206N000000021</t>
  </si>
  <si>
    <t>32002200133725</t>
  </si>
  <si>
    <t>T320600512023060000223259</t>
  </si>
  <si>
    <t>PHO320233206N000000009</t>
  </si>
  <si>
    <t>THO320233206N000000022</t>
  </si>
  <si>
    <t>32002200133726</t>
  </si>
  <si>
    <t>T320600512023060000250758</t>
  </si>
  <si>
    <t>露地葡萄 汇总</t>
  </si>
  <si>
    <t>PIZM20233206N000000136</t>
  </si>
  <si>
    <t>周建斌</t>
  </si>
  <si>
    <t>南通市通州区石港马道村7组</t>
  </si>
  <si>
    <t>320624197205094718</t>
  </si>
  <si>
    <t>32062********4718</t>
  </si>
  <si>
    <t>15190987199</t>
  </si>
  <si>
    <t>151****7199</t>
  </si>
  <si>
    <t>6230664231002291099</t>
  </si>
  <si>
    <t>6230************099</t>
  </si>
  <si>
    <t>TIZM20233206N000000146</t>
  </si>
  <si>
    <t>32002200133455</t>
  </si>
  <si>
    <t>T320600512023060000213166</t>
  </si>
  <si>
    <t>PIZM20233206N000000138</t>
  </si>
  <si>
    <t>葛拥军</t>
  </si>
  <si>
    <t>南通市通州区十总镇二爻居35组</t>
  </si>
  <si>
    <t>32062419690203381X</t>
  </si>
  <si>
    <t>32062********381X</t>
  </si>
  <si>
    <t>15189419678</t>
  </si>
  <si>
    <t>151****9678</t>
  </si>
  <si>
    <t>6230664231008344413</t>
  </si>
  <si>
    <t>6230************413</t>
  </si>
  <si>
    <t>TIZM20233206N000000148</t>
  </si>
  <si>
    <t>32002200133730</t>
  </si>
  <si>
    <t>T320600512023070000019111</t>
  </si>
  <si>
    <t>2023.8.4</t>
  </si>
  <si>
    <t>PIZM20233206N000000137</t>
  </si>
  <si>
    <t>陶世月</t>
  </si>
  <si>
    <t>南通市通州区十总镇柏树墩村23组</t>
  </si>
  <si>
    <t>320624195811023013</t>
  </si>
  <si>
    <t>32062********3013</t>
  </si>
  <si>
    <t>15365498249</t>
  </si>
  <si>
    <t>153****8249</t>
  </si>
  <si>
    <t>6230664231010108467</t>
  </si>
  <si>
    <t>6230************467</t>
  </si>
  <si>
    <t>TIZM20233206N000000149</t>
  </si>
  <si>
    <t>32002200133731</t>
  </si>
  <si>
    <t>陶志娟</t>
  </si>
  <si>
    <t>T320600512023070000015626</t>
  </si>
  <si>
    <t>PIZM20233206N000000139</t>
  </si>
  <si>
    <t>葛德军</t>
  </si>
  <si>
    <t>南通市通州区十总镇双墩村24组</t>
  </si>
  <si>
    <t>320624196306233014</t>
  </si>
  <si>
    <t>32062********3014</t>
  </si>
  <si>
    <t>15262877749</t>
  </si>
  <si>
    <t>152****7749</t>
  </si>
  <si>
    <t>6230664231004287988</t>
  </si>
  <si>
    <t>6230************988</t>
  </si>
  <si>
    <t>TIZM20233206N000000147</t>
  </si>
  <si>
    <t>32002200133732</t>
  </si>
  <si>
    <t>顾宏彬</t>
  </si>
  <si>
    <t>T320600512023070000054297</t>
  </si>
  <si>
    <t>PIZM20233206N000000141</t>
  </si>
  <si>
    <t>周永新</t>
  </si>
  <si>
    <t>南通市通州区十总镇爱民村1组</t>
  </si>
  <si>
    <t>320624196211243156</t>
  </si>
  <si>
    <t>32062********3156</t>
  </si>
  <si>
    <t>13023550227</t>
  </si>
  <si>
    <t>130****0227</t>
  </si>
  <si>
    <t>6230664231006752294</t>
  </si>
  <si>
    <t>6230************294</t>
  </si>
  <si>
    <t>TIZM20233206N000000152</t>
  </si>
  <si>
    <t>32002200133733</t>
  </si>
  <si>
    <t>T320600512023070000076993</t>
  </si>
  <si>
    <t>PIZM20233206N000000142</t>
  </si>
  <si>
    <t>马永林</t>
  </si>
  <si>
    <t>南通市通州区十总镇骑北村1组</t>
  </si>
  <si>
    <t>320624195408023179</t>
  </si>
  <si>
    <t>32062********3179</t>
  </si>
  <si>
    <t>13236488176</t>
  </si>
  <si>
    <t>132****8176</t>
  </si>
  <si>
    <t>3206243801101000574664</t>
  </si>
  <si>
    <t>3206************574664</t>
  </si>
  <si>
    <t>TIZM20233206N000000153</t>
  </si>
  <si>
    <t>32002200133734</t>
  </si>
  <si>
    <t>马鑫烽</t>
  </si>
  <si>
    <t>T320600512023070000076365</t>
  </si>
  <si>
    <t>PIZM20233206N000000140</t>
  </si>
  <si>
    <t>朱宏建</t>
  </si>
  <si>
    <t>南通市通州区十总镇双墩村25组</t>
  </si>
  <si>
    <t>320624196502183018</t>
  </si>
  <si>
    <t>32062********3018</t>
  </si>
  <si>
    <t>18251340328</t>
  </si>
  <si>
    <t>182****0328</t>
  </si>
  <si>
    <t>6230664233010863869</t>
  </si>
  <si>
    <t>6230************869</t>
  </si>
  <si>
    <t>TIZM20233206N000000150</t>
  </si>
  <si>
    <t>32002200133736</t>
  </si>
  <si>
    <t>朱海霞</t>
  </si>
  <si>
    <t>T320600512023070000081067</t>
  </si>
  <si>
    <t>PIZM20233206N000000143</t>
  </si>
  <si>
    <t>江遂益</t>
  </si>
  <si>
    <t>南通市通州区十总镇骑岸居15组</t>
  </si>
  <si>
    <t>320624196310243194</t>
  </si>
  <si>
    <t>32062********3194</t>
  </si>
  <si>
    <t>13801486430</t>
  </si>
  <si>
    <t>138****6430</t>
  </si>
  <si>
    <t>3206243801101000900843</t>
  </si>
  <si>
    <t>3206************900843</t>
  </si>
  <si>
    <t>TIZM20233206N000000151</t>
  </si>
  <si>
    <t>32002200133738</t>
  </si>
  <si>
    <t>T320600512023070000083718</t>
  </si>
  <si>
    <t>PIZM20233206N000000146</t>
  </si>
  <si>
    <t>刘雪进</t>
  </si>
  <si>
    <t>南通市通州区十总镇志新村27组</t>
  </si>
  <si>
    <t>32062419550825381X</t>
  </si>
  <si>
    <t>15162825561</t>
  </si>
  <si>
    <t>151****5561</t>
  </si>
  <si>
    <t>6230664231005518415</t>
  </si>
  <si>
    <t>6230************415</t>
  </si>
  <si>
    <t>TIZM20233206N000000182</t>
  </si>
  <si>
    <t>32002200133745</t>
  </si>
  <si>
    <t>T320600512023070000170780</t>
  </si>
  <si>
    <t>2023.9.1</t>
  </si>
  <si>
    <t>PIZM20233206N000000183</t>
  </si>
  <si>
    <t>陈小琪</t>
  </si>
  <si>
    <t>南通市通州区十总镇二爻居40组</t>
  </si>
  <si>
    <t>320624196310043838</t>
  </si>
  <si>
    <t>13861951510</t>
  </si>
  <si>
    <t>138****1510</t>
  </si>
  <si>
    <t>6230664233010819648</t>
  </si>
  <si>
    <t>6230************648</t>
  </si>
  <si>
    <t>TIZM20233206N000000199</t>
  </si>
  <si>
    <t>32002200133749</t>
  </si>
  <si>
    <t>T320600512023080000011467</t>
  </si>
  <si>
    <t>PIZM20233206N000000182</t>
  </si>
  <si>
    <t>张玉同</t>
  </si>
  <si>
    <t>南通市通州区十总镇骑北村7组</t>
  </si>
  <si>
    <t>320624195712223159</t>
  </si>
  <si>
    <t>32062********3159</t>
  </si>
  <si>
    <t>18752831695</t>
  </si>
  <si>
    <t>187****1695</t>
  </si>
  <si>
    <t>3206243801101000597490</t>
  </si>
  <si>
    <t>3206************597490</t>
  </si>
  <si>
    <t>TIZM20233206N000000200</t>
  </si>
  <si>
    <t>32002200133751</t>
  </si>
  <si>
    <t>张卫兵</t>
  </si>
  <si>
    <t>09434711</t>
  </si>
  <si>
    <t>T320600512023080000004986</t>
  </si>
  <si>
    <t>PIZM20233206N000000184</t>
  </si>
  <si>
    <t>王德祥</t>
  </si>
  <si>
    <t>320624195507093156</t>
  </si>
  <si>
    <t>18151330952</t>
  </si>
  <si>
    <t>181****0952</t>
  </si>
  <si>
    <t>6230664235010992010</t>
  </si>
  <si>
    <t>6230************010</t>
  </si>
  <si>
    <t>TIZM20233206N000000197</t>
  </si>
  <si>
    <t>32002200133753</t>
  </si>
  <si>
    <t>王丽丽</t>
  </si>
  <si>
    <t>T320600512023080000022188</t>
  </si>
  <si>
    <t>PIZM20233206N000000185</t>
  </si>
  <si>
    <t>孙卫星</t>
  </si>
  <si>
    <t>南通市通州区石港镇北渡村17组</t>
  </si>
  <si>
    <t>320624197104144114</t>
  </si>
  <si>
    <t>32062********4114</t>
  </si>
  <si>
    <t>13073239121</t>
  </si>
  <si>
    <t>130****9121</t>
  </si>
  <si>
    <t>1307************121</t>
  </si>
  <si>
    <t>TIZM20233206N000000198</t>
  </si>
  <si>
    <t>32002200133757</t>
  </si>
  <si>
    <t>T320600512023080000028664</t>
  </si>
  <si>
    <t>PIZM20233206N000000203</t>
  </si>
  <si>
    <t>季坤谷</t>
  </si>
  <si>
    <t>南通市通州区十总镇渡海亭村27组</t>
  </si>
  <si>
    <t>320624195412174551</t>
  </si>
  <si>
    <t>32062********4551</t>
  </si>
  <si>
    <t>13228849745</t>
  </si>
  <si>
    <t>132****9745</t>
  </si>
  <si>
    <t>6230664231004605791</t>
  </si>
  <si>
    <t>6230************791</t>
  </si>
  <si>
    <t>TIZM20233206N000000231</t>
  </si>
  <si>
    <t>32002200133764</t>
  </si>
  <si>
    <t>T320600512023080000118465</t>
  </si>
  <si>
    <t>PIZM20233206N000000204</t>
  </si>
  <si>
    <t>丁国均</t>
  </si>
  <si>
    <t>南通市通州区十总镇渡海亭村52组</t>
  </si>
  <si>
    <t>320624197001294558</t>
  </si>
  <si>
    <t>32062********4558</t>
  </si>
  <si>
    <t>13912870612</t>
  </si>
  <si>
    <t>139****0612</t>
  </si>
  <si>
    <t>6230664231006960863</t>
  </si>
  <si>
    <t>6230************863</t>
  </si>
  <si>
    <t>TIZM20233206N000000232</t>
  </si>
  <si>
    <t>32002200133766</t>
  </si>
  <si>
    <t>T320600512023080000118497</t>
  </si>
  <si>
    <t>PIZM20233206N000000215</t>
  </si>
  <si>
    <t>张益安</t>
  </si>
  <si>
    <t>32062419521017457X</t>
  </si>
  <si>
    <t>32062********457X</t>
  </si>
  <si>
    <t>13814707506</t>
  </si>
  <si>
    <t>138****7506</t>
  </si>
  <si>
    <t>3206243501101000204365</t>
  </si>
  <si>
    <t>3206************204365</t>
  </si>
  <si>
    <t>TIZM20233206N000000233</t>
  </si>
  <si>
    <t>32002200133768</t>
  </si>
  <si>
    <t>陆巧云</t>
  </si>
  <si>
    <t>T320600512023080000129946</t>
  </si>
  <si>
    <t>PIZM20233206N000000217</t>
  </si>
  <si>
    <t>张建</t>
  </si>
  <si>
    <t>南通市通州区十总镇新雁村3组</t>
  </si>
  <si>
    <t>320624195601053011</t>
  </si>
  <si>
    <t>32062********3011</t>
  </si>
  <si>
    <t>18921624897</t>
  </si>
  <si>
    <t>189****4897</t>
  </si>
  <si>
    <t>6214671270021962723</t>
  </si>
  <si>
    <t>6214************723</t>
  </si>
  <si>
    <t>TIZM20233206N000000235</t>
  </si>
  <si>
    <t>32002200133772</t>
  </si>
  <si>
    <t>羌玲</t>
  </si>
  <si>
    <t>T320600512023080000139962</t>
  </si>
  <si>
    <t>PIZM20233206N000000218</t>
  </si>
  <si>
    <t>张志华</t>
  </si>
  <si>
    <t>南通市通州区十总镇季庄村9组</t>
  </si>
  <si>
    <t>320624195409043198</t>
  </si>
  <si>
    <t>32062********3198</t>
  </si>
  <si>
    <t>66876071</t>
  </si>
  <si>
    <t>668****1</t>
  </si>
  <si>
    <t>6230664235012030272</t>
  </si>
  <si>
    <t>6230************272</t>
  </si>
  <si>
    <t>TIZM20233206N000000236</t>
  </si>
  <si>
    <t>32002200133774</t>
  </si>
  <si>
    <t>张新均</t>
  </si>
  <si>
    <t>T320600512023080000135048</t>
  </si>
  <si>
    <t>PIZM20233206N000000222</t>
  </si>
  <si>
    <t>胡永慈</t>
  </si>
  <si>
    <t>南通市通州区十总镇沧南居27组</t>
  </si>
  <si>
    <t>320624195312273157</t>
  </si>
  <si>
    <t>32062********3157</t>
  </si>
  <si>
    <t>18306281068</t>
  </si>
  <si>
    <t>183****1068</t>
  </si>
  <si>
    <t>3206243801101001176061</t>
  </si>
  <si>
    <t>3206************176061</t>
  </si>
  <si>
    <t>TIZM20233206N000000237</t>
  </si>
  <si>
    <t>32002200133776</t>
  </si>
  <si>
    <t>周雪娟</t>
  </si>
  <si>
    <t>T320600512023080000154752</t>
  </si>
  <si>
    <t>PIZM20233206N000000221</t>
  </si>
  <si>
    <t>卞学华</t>
  </si>
  <si>
    <t>南通市通州区十总镇沧南居26组</t>
  </si>
  <si>
    <t>320624195806013179</t>
  </si>
  <si>
    <t>15950818977</t>
  </si>
  <si>
    <t>159****8977</t>
  </si>
  <si>
    <t>6230664233010885136</t>
  </si>
  <si>
    <t>6230************136</t>
  </si>
  <si>
    <t>TIZM20233206N000000238</t>
  </si>
  <si>
    <t>32002200133778</t>
  </si>
  <si>
    <t>卞玉飞</t>
  </si>
  <si>
    <t>T320600512023080000132020</t>
  </si>
  <si>
    <t>能繁母猪 汇总</t>
  </si>
  <si>
    <t>PIZG20233206N000000314</t>
  </si>
  <si>
    <t>TIZG20233206N000000335</t>
  </si>
  <si>
    <t>32002200133728</t>
  </si>
  <si>
    <t>PIZG20233206N000000315</t>
  </si>
  <si>
    <t>TIZG20233206N000000336</t>
  </si>
  <si>
    <t>32002200133729</t>
  </si>
  <si>
    <t>PIZG20233206N000000316</t>
  </si>
  <si>
    <t>TIZG20233206N000000338</t>
  </si>
  <si>
    <t>32002200133735</t>
  </si>
  <si>
    <t>PIZG20233206N000000317</t>
  </si>
  <si>
    <t>TIZG20233206N000000337</t>
  </si>
  <si>
    <t>32002200133737</t>
  </si>
  <si>
    <t>PIZG20233206N000000319</t>
  </si>
  <si>
    <t>TIZG20233206N000000355</t>
  </si>
  <si>
    <t>32002200133744</t>
  </si>
  <si>
    <t>PIZG20233206N000000337</t>
  </si>
  <si>
    <t>TIZG20233206N000000364</t>
  </si>
  <si>
    <t>32002200133748</t>
  </si>
  <si>
    <t>PIZG20233206N000000336</t>
  </si>
  <si>
    <t>TIZG20233206N000000365</t>
  </si>
  <si>
    <t>32002200133750</t>
  </si>
  <si>
    <t>PIZG20233206N000000338</t>
  </si>
  <si>
    <t>TIZG20233206N000000362</t>
  </si>
  <si>
    <t>32002200133752</t>
  </si>
  <si>
    <t>PIZG20233206N000000339</t>
  </si>
  <si>
    <t>TIZG20233206N000000363</t>
  </si>
  <si>
    <t>32002200133756</t>
  </si>
  <si>
    <t>PIZG20233206N000000346</t>
  </si>
  <si>
    <t>TIZG20233206N000000374</t>
  </si>
  <si>
    <t>32002200133763</t>
  </si>
  <si>
    <t>PIZG20233206N000000347</t>
  </si>
  <si>
    <t>TIZG20233206N000000375</t>
  </si>
  <si>
    <t>32002200133765</t>
  </si>
  <si>
    <t>PIZG20233206N000000348</t>
  </si>
  <si>
    <t>TIZG20233206N000000376</t>
  </si>
  <si>
    <t>32002200133767</t>
  </si>
  <si>
    <t>PIZG20233206N000000351</t>
  </si>
  <si>
    <t>TIZG20233206N000000386</t>
  </si>
  <si>
    <t>32002200133771</t>
  </si>
  <si>
    <t>PIZG20233206N000000350</t>
  </si>
  <si>
    <t>TIZG20233206N000000387</t>
  </si>
  <si>
    <t>32002200133773</t>
  </si>
  <si>
    <t>PIZG20233206N000000355</t>
  </si>
  <si>
    <t>TIZG20233206N000000388</t>
  </si>
  <si>
    <t>32002200133775</t>
  </si>
  <si>
    <t>PIZG20233206N000000352</t>
  </si>
  <si>
    <t>TIZG20233206N000000389</t>
  </si>
  <si>
    <t>32002200133777</t>
  </si>
  <si>
    <t>育肥猪 汇总</t>
  </si>
  <si>
    <t>P8UH20233206N000000004</t>
  </si>
  <si>
    <t>张金余等2户</t>
  </si>
  <si>
    <t>通州区西亭镇华芦村1-2组</t>
  </si>
  <si>
    <t>320624194801043358</t>
  </si>
  <si>
    <t>32062********3358</t>
  </si>
  <si>
    <t>15851269600</t>
  </si>
  <si>
    <t>158****9600</t>
  </si>
  <si>
    <t>3206244301101000291091</t>
  </si>
  <si>
    <t>3206************291091</t>
  </si>
  <si>
    <t>T8UH20233206N000000001</t>
  </si>
  <si>
    <t>32002200133477</t>
  </si>
  <si>
    <t>P8UH20233206N000000003</t>
  </si>
  <si>
    <t>邱玉明等11户</t>
  </si>
  <si>
    <t>通州区西亭镇纱场居二组</t>
  </si>
  <si>
    <t>320624195312113356</t>
  </si>
  <si>
    <t>32062********3356</t>
  </si>
  <si>
    <t>15962860591</t>
  </si>
  <si>
    <t>159****0591</t>
  </si>
  <si>
    <t>3206244301101000032178</t>
  </si>
  <si>
    <t>3206************032178</t>
  </si>
  <si>
    <t>T8UH20233206N000000002</t>
  </si>
  <si>
    <t>32002200133478</t>
  </si>
  <si>
    <t>P8UH20233206N000000001</t>
  </si>
  <si>
    <t>朱芳</t>
  </si>
  <si>
    <t>通州区西亭镇同乐村五组</t>
  </si>
  <si>
    <t>320624193705093369</t>
  </si>
  <si>
    <t>13358083985</t>
  </si>
  <si>
    <t>133****3985</t>
  </si>
  <si>
    <t>3206244301101000226886</t>
  </si>
  <si>
    <t>3206************226886</t>
  </si>
  <si>
    <t>T8UH20233206N000000003</t>
  </si>
  <si>
    <t>32002200133479</t>
  </si>
  <si>
    <t>P8UH20233206N000000002</t>
  </si>
  <si>
    <t>任柏林等3户</t>
  </si>
  <si>
    <t>通州区西亭镇西亭居33组等</t>
  </si>
  <si>
    <t>320624196312140412</t>
  </si>
  <si>
    <t>32062********0412</t>
  </si>
  <si>
    <t>15162863165</t>
  </si>
  <si>
    <t>151****3165</t>
  </si>
  <si>
    <t>3206240501101000322787</t>
  </si>
  <si>
    <t>3206************322787</t>
  </si>
  <si>
    <t>T8UH20233206N000000004</t>
  </si>
  <si>
    <t>32002200133480</t>
  </si>
  <si>
    <t>花生 汇总</t>
  </si>
  <si>
    <t>P9GX20233206N000000026</t>
  </si>
  <si>
    <t>五甲镇</t>
  </si>
  <si>
    <t>孟庆义</t>
  </si>
  <si>
    <t>南通市通州区东社镇苴西村12-13组</t>
  </si>
  <si>
    <t>372922198704207755</t>
  </si>
  <si>
    <t>37292********7755</t>
  </si>
  <si>
    <t>18796161125</t>
  </si>
  <si>
    <t>187****1125</t>
  </si>
  <si>
    <t>6230664231001492755</t>
  </si>
  <si>
    <t>6230************755</t>
  </si>
  <si>
    <t>T9GX20233206N000000026</t>
  </si>
  <si>
    <t>32002200133739</t>
  </si>
  <si>
    <t>09375856</t>
  </si>
  <si>
    <t>T320600512023070000062828</t>
  </si>
  <si>
    <t>P9GX20233206N000000027</t>
  </si>
  <si>
    <t>十总镇二爻</t>
  </si>
  <si>
    <t>陶应山</t>
  </si>
  <si>
    <t>南通市通州区十总镇二爻居43-44组</t>
  </si>
  <si>
    <t>341122197110285612</t>
  </si>
  <si>
    <t>34112********5612</t>
  </si>
  <si>
    <t>18251384455</t>
  </si>
  <si>
    <t>182****4455</t>
  </si>
  <si>
    <t>6224524211003415726</t>
  </si>
  <si>
    <t>6224************726</t>
  </si>
  <si>
    <t>T9GX20233206N000000027</t>
  </si>
  <si>
    <t>32002200133758</t>
  </si>
  <si>
    <t>T320600512023080000014083</t>
  </si>
  <si>
    <t>设施大棚气象指数 汇总</t>
  </si>
  <si>
    <t>PIVK20233206N000000534</t>
  </si>
  <si>
    <t>保额900</t>
  </si>
  <si>
    <t>吴晓巍</t>
  </si>
  <si>
    <t>南通市通州区东社镇平和村1组</t>
  </si>
  <si>
    <t>320683198701030216</t>
  </si>
  <si>
    <t>32068********0216</t>
  </si>
  <si>
    <t>15006298788</t>
  </si>
  <si>
    <t>150****8788</t>
  </si>
  <si>
    <t>6228480425843931675</t>
  </si>
  <si>
    <t>6228************675</t>
  </si>
  <si>
    <t>TIVK20233206N000000554</t>
  </si>
  <si>
    <t>32002200131038</t>
  </si>
  <si>
    <t>T320600512023060000042468</t>
  </si>
  <si>
    <t>羊 汇总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</si>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</sst>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_);[Red]\(0\)"/>
    <numFmt numFmtId="179" formatCode="0.00_);[Red]\(0.00\)"/>
    <numFmt numFmtId="180" formatCode="yyyy/m/d;@"/>
    <numFmt numFmtId="181" formatCode="#,###"/>
    <numFmt numFmtId="182" formatCode="0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32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8" fillId="0" borderId="0"/>
    <xf numFmtId="0" fontId="33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</cellStyleXfs>
  <cellXfs count="1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/>
    <xf numFmtId="176" fontId="2" fillId="0" borderId="0" xfId="0" applyNumberFormat="1" applyFont="1" applyFill="1"/>
    <xf numFmtId="10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176" fontId="1" fillId="0" borderId="1" xfId="58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8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 shrinkToFit="1"/>
    </xf>
    <xf numFmtId="178" fontId="1" fillId="0" borderId="1" xfId="58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Alignment="1"/>
    <xf numFmtId="0" fontId="7" fillId="0" borderId="0" xfId="0" applyFont="1" applyFill="1" applyBorder="1" applyAlignment="1"/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9" fillId="0" borderId="0" xfId="0" applyFont="1" applyFill="1" applyBorder="1" applyAlignment="1"/>
    <xf numFmtId="0" fontId="8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9" fontId="8" fillId="0" borderId="0" xfId="0" applyNumberFormat="1" applyFont="1" applyFill="1" applyBorder="1" applyAlignment="1"/>
    <xf numFmtId="179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5" fillId="0" borderId="1" xfId="65" applyNumberFormat="1" applyFont="1" applyFill="1" applyBorder="1" applyAlignment="1">
      <alignment horizontal="center" vertical="center" wrapText="1"/>
    </xf>
    <xf numFmtId="9" fontId="5" fillId="0" borderId="1" xfId="6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9" fontId="1" fillId="0" borderId="1" xfId="65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65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vertical="center" wrapText="1"/>
    </xf>
    <xf numFmtId="179" fontId="7" fillId="0" borderId="0" xfId="0" applyNumberFormat="1" applyFont="1" applyFill="1" applyAlignment="1">
      <alignment vertical="center"/>
    </xf>
    <xf numFmtId="182" fontId="7" fillId="0" borderId="0" xfId="0" applyNumberFormat="1" applyFont="1" applyFill="1" applyAlignment="1">
      <alignment vertical="center"/>
    </xf>
    <xf numFmtId="9" fontId="7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/>
    <xf numFmtId="9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182" fontId="9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/>
    <xf numFmtId="176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58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9 2 2 2" xfId="49"/>
    <cellStyle name="常规 9" xfId="50"/>
    <cellStyle name="常规 26" xfId="51"/>
    <cellStyle name="常规 16" xfId="52"/>
    <cellStyle name="常规 45" xfId="53"/>
    <cellStyle name="常规 10" xfId="54"/>
    <cellStyle name="常规_Sheet1" xfId="55"/>
    <cellStyle name="常规 33" xfId="56"/>
    <cellStyle name="常规 11" xfId="57"/>
    <cellStyle name="常规 2" xfId="58"/>
    <cellStyle name="常规 2 21" xfId="59"/>
    <cellStyle name="常规 34" xfId="60"/>
    <cellStyle name="常规 62" xfId="61"/>
    <cellStyle name="常规 17" xfId="62"/>
    <cellStyle name="常规 3" xfId="63"/>
    <cellStyle name="常规 5" xfId="64"/>
    <cellStyle name="常规 8" xfId="6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1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1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2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2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5</xdr:col>
      <xdr:colOff>18415</xdr:colOff>
      <xdr:row>219</xdr:row>
      <xdr:rowOff>228600</xdr:rowOff>
    </xdr:to>
    <xdr:pic>
      <xdr:nvPicPr>
        <xdr:cNvPr id="3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219</xdr:row>
      <xdr:rowOff>0</xdr:rowOff>
    </xdr:from>
    <xdr:ext cx="914400" cy="228600"/>
    <xdr:pic>
      <xdr:nvPicPr>
        <xdr:cNvPr id="3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7185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3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3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5</xdr:col>
      <xdr:colOff>17780</xdr:colOff>
      <xdr:row>75</xdr:row>
      <xdr:rowOff>227965</xdr:rowOff>
    </xdr:to>
    <xdr:pic>
      <xdr:nvPicPr>
        <xdr:cNvPr id="4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75</xdr:row>
      <xdr:rowOff>0</xdr:rowOff>
    </xdr:from>
    <xdr:ext cx="914400" cy="228600"/>
    <xdr:pic>
      <xdr:nvPicPr>
        <xdr:cNvPr id="4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8025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4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4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5</xdr:col>
      <xdr:colOff>17780</xdr:colOff>
      <xdr:row>101</xdr:row>
      <xdr:rowOff>227965</xdr:rowOff>
    </xdr:to>
    <xdr:pic>
      <xdr:nvPicPr>
        <xdr:cNvPr id="4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914400" cy="228600"/>
    <xdr:pic>
      <xdr:nvPicPr>
        <xdr:cNvPr id="4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659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4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4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17780</xdr:colOff>
      <xdr:row>128</xdr:row>
      <xdr:rowOff>227965</xdr:rowOff>
    </xdr:to>
    <xdr:pic>
      <xdr:nvPicPr>
        <xdr:cNvPr id="5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128</xdr:row>
      <xdr:rowOff>0</xdr:rowOff>
    </xdr:from>
    <xdr:ext cx="914400" cy="228600"/>
    <xdr:pic>
      <xdr:nvPicPr>
        <xdr:cNvPr id="5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909923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5</xdr:col>
      <xdr:colOff>17780</xdr:colOff>
      <xdr:row>76</xdr:row>
      <xdr:rowOff>227965</xdr:rowOff>
    </xdr:to>
    <xdr:pic>
      <xdr:nvPicPr>
        <xdr:cNvPr id="5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14400" cy="228600"/>
    <xdr:pic>
      <xdr:nvPicPr>
        <xdr:cNvPr id="5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49168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5</xdr:col>
      <xdr:colOff>17780</xdr:colOff>
      <xdr:row>187</xdr:row>
      <xdr:rowOff>227965</xdr:rowOff>
    </xdr:to>
    <xdr:pic>
      <xdr:nvPicPr>
        <xdr:cNvPr id="5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5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6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914400" cy="228600"/>
    <xdr:pic>
      <xdr:nvPicPr>
        <xdr:cNvPr id="6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2230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5</xdr:col>
      <xdr:colOff>17780</xdr:colOff>
      <xdr:row>23</xdr:row>
      <xdr:rowOff>227965</xdr:rowOff>
    </xdr:to>
    <xdr:pic>
      <xdr:nvPicPr>
        <xdr:cNvPr id="6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14400" cy="228600"/>
    <xdr:pic>
      <xdr:nvPicPr>
        <xdr:cNvPr id="6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111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17780</xdr:colOff>
      <xdr:row>205</xdr:row>
      <xdr:rowOff>227965</xdr:rowOff>
    </xdr:to>
    <xdr:pic>
      <xdr:nvPicPr>
        <xdr:cNvPr id="6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205</xdr:row>
      <xdr:rowOff>0</xdr:rowOff>
    </xdr:from>
    <xdr:ext cx="914400" cy="228600"/>
    <xdr:pic>
      <xdr:nvPicPr>
        <xdr:cNvPr id="6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130022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H21" sqref="H21"/>
    </sheetView>
  </sheetViews>
  <sheetFormatPr defaultColWidth="9" defaultRowHeight="14.25"/>
  <cols>
    <col min="1" max="1" width="10.25" style="72" customWidth="1"/>
    <col min="2" max="2" width="6" style="78" customWidth="1"/>
    <col min="3" max="3" width="10.375" style="79" customWidth="1"/>
    <col min="4" max="4" width="6.875" style="78" customWidth="1"/>
    <col min="5" max="5" width="5.125" style="80" customWidth="1"/>
    <col min="6" max="6" width="8" style="81" customWidth="1"/>
    <col min="7" max="7" width="11" style="81" customWidth="1"/>
    <col min="8" max="8" width="3.875" style="80" customWidth="1"/>
    <col min="9" max="9" width="8.875" style="82" customWidth="1"/>
    <col min="10" max="10" width="4.125" style="80" customWidth="1"/>
    <col min="11" max="11" width="9.625" style="82" customWidth="1"/>
    <col min="12" max="12" width="3.875" style="80" customWidth="1"/>
    <col min="13" max="13" width="5.375" style="82" customWidth="1"/>
    <col min="14" max="14" width="3.875" style="80" customWidth="1"/>
    <col min="15" max="15" width="9.5" style="82" customWidth="1"/>
    <col min="16" max="16" width="3.875" style="80" customWidth="1"/>
    <col min="17" max="17" width="9.625" style="82" customWidth="1"/>
    <col min="18" max="18" width="9.5" style="82" customWidth="1"/>
    <col min="19" max="19" width="12" style="82" customWidth="1"/>
    <col min="20" max="21" width="9" style="72"/>
    <col min="22" max="22" width="12.625" style="72"/>
    <col min="23" max="16384" width="9" style="72"/>
  </cols>
  <sheetData>
    <row r="1" s="72" customFormat="1" ht="20.25" spans="1:19">
      <c r="A1" s="83" t="s">
        <v>0</v>
      </c>
      <c r="B1" s="84"/>
      <c r="C1" s="85"/>
      <c r="D1" s="84"/>
      <c r="E1" s="86"/>
      <c r="F1" s="87"/>
      <c r="G1" s="87"/>
      <c r="H1" s="86"/>
      <c r="I1" s="113"/>
      <c r="J1" s="86"/>
      <c r="K1" s="113"/>
      <c r="L1" s="86"/>
      <c r="M1" s="113"/>
      <c r="N1" s="86"/>
      <c r="O1" s="113"/>
      <c r="P1" s="86"/>
      <c r="Q1" s="113"/>
      <c r="R1" s="113"/>
      <c r="S1" s="113"/>
    </row>
    <row r="2" s="73" customFormat="1" ht="21" customHeight="1" spans="1:19">
      <c r="A2" s="88" t="s">
        <v>1</v>
      </c>
      <c r="B2" s="88"/>
      <c r="C2" s="88"/>
      <c r="D2" s="88"/>
      <c r="E2" s="88"/>
      <c r="F2" s="88"/>
      <c r="G2" s="89"/>
      <c r="H2" s="90"/>
      <c r="I2" s="51"/>
      <c r="J2" s="90"/>
      <c r="K2" s="51"/>
      <c r="L2" s="90"/>
      <c r="M2" s="51"/>
      <c r="N2" s="90"/>
      <c r="O2" s="51"/>
      <c r="P2" s="90"/>
      <c r="Q2" s="116" t="s">
        <v>2</v>
      </c>
      <c r="R2" s="116"/>
      <c r="S2" s="116"/>
    </row>
    <row r="3" s="74" customFormat="1" ht="19" customHeight="1" spans="1:19">
      <c r="A3" s="12" t="s">
        <v>3</v>
      </c>
      <c r="B3" s="12" t="s">
        <v>4</v>
      </c>
      <c r="C3" s="91" t="s">
        <v>5</v>
      </c>
      <c r="D3" s="12" t="s">
        <v>6</v>
      </c>
      <c r="E3" s="92" t="s">
        <v>7</v>
      </c>
      <c r="F3" s="57" t="s">
        <v>8</v>
      </c>
      <c r="G3" s="93" t="s">
        <v>9</v>
      </c>
      <c r="H3" s="92" t="s">
        <v>10</v>
      </c>
      <c r="I3" s="30"/>
      <c r="J3" s="92"/>
      <c r="K3" s="30"/>
      <c r="L3" s="92"/>
      <c r="M3" s="30"/>
      <c r="N3" s="92"/>
      <c r="O3" s="30"/>
      <c r="P3" s="92"/>
      <c r="Q3" s="30"/>
      <c r="R3" s="30" t="s">
        <v>11</v>
      </c>
      <c r="S3" s="30" t="s">
        <v>12</v>
      </c>
    </row>
    <row r="4" s="74" customFormat="1" ht="27" customHeight="1" spans="1:19">
      <c r="A4" s="12"/>
      <c r="B4" s="12"/>
      <c r="C4" s="91"/>
      <c r="D4" s="12"/>
      <c r="E4" s="92"/>
      <c r="F4" s="57"/>
      <c r="G4" s="93"/>
      <c r="H4" s="92" t="s">
        <v>13</v>
      </c>
      <c r="I4" s="30"/>
      <c r="J4" s="92" t="s">
        <v>14</v>
      </c>
      <c r="K4" s="30"/>
      <c r="L4" s="92" t="s">
        <v>15</v>
      </c>
      <c r="M4" s="30"/>
      <c r="N4" s="92" t="s">
        <v>16</v>
      </c>
      <c r="O4" s="30"/>
      <c r="P4" s="92" t="s">
        <v>17</v>
      </c>
      <c r="Q4" s="30"/>
      <c r="R4" s="30"/>
      <c r="S4" s="30"/>
    </row>
    <row r="5" s="74" customFormat="1" ht="33" customHeight="1" spans="1:19">
      <c r="A5" s="12"/>
      <c r="B5" s="12"/>
      <c r="C5" s="91"/>
      <c r="D5" s="12"/>
      <c r="E5" s="92"/>
      <c r="F5" s="57"/>
      <c r="G5" s="93"/>
      <c r="H5" s="94" t="s">
        <v>18</v>
      </c>
      <c r="I5" s="30" t="s">
        <v>19</v>
      </c>
      <c r="J5" s="94" t="s">
        <v>18</v>
      </c>
      <c r="K5" s="30" t="s">
        <v>19</v>
      </c>
      <c r="L5" s="94" t="s">
        <v>18</v>
      </c>
      <c r="M5" s="30" t="s">
        <v>19</v>
      </c>
      <c r="N5" s="94" t="s">
        <v>18</v>
      </c>
      <c r="O5" s="30" t="s">
        <v>19</v>
      </c>
      <c r="P5" s="94" t="s">
        <v>18</v>
      </c>
      <c r="Q5" s="30" t="s">
        <v>19</v>
      </c>
      <c r="R5" s="30"/>
      <c r="S5" s="30"/>
    </row>
    <row r="6" s="74" customFormat="1" ht="33" customHeight="1" spans="1:19">
      <c r="A6" s="95" t="s">
        <v>20</v>
      </c>
      <c r="B6" s="17">
        <v>29</v>
      </c>
      <c r="C6" s="31">
        <v>9436.5</v>
      </c>
      <c r="D6" s="118" t="s">
        <v>21</v>
      </c>
      <c r="E6" s="96" t="s">
        <v>22</v>
      </c>
      <c r="F6" s="118" t="s">
        <v>21</v>
      </c>
      <c r="G6" s="17">
        <v>6300938.86</v>
      </c>
      <c r="H6" s="97">
        <v>0</v>
      </c>
      <c r="I6" s="31">
        <f t="shared" ref="I6:I10" si="0">G6*H6</f>
        <v>0</v>
      </c>
      <c r="J6" s="97">
        <v>0.3</v>
      </c>
      <c r="K6" s="31">
        <f t="shared" ref="K6:K10" si="1">G6*J6</f>
        <v>1890281.658</v>
      </c>
      <c r="L6" s="97">
        <v>0</v>
      </c>
      <c r="M6" s="31">
        <f t="shared" ref="M6:M10" si="2">G6*L6</f>
        <v>0</v>
      </c>
      <c r="N6" s="97">
        <v>0.5</v>
      </c>
      <c r="O6" s="31">
        <f t="shared" ref="O6:O10" si="3">G6*N6</f>
        <v>3150469.43</v>
      </c>
      <c r="P6" s="97">
        <v>0.2</v>
      </c>
      <c r="Q6" s="31">
        <f t="shared" ref="Q6:Q11" si="4">G6*P6</f>
        <v>1260187.772</v>
      </c>
      <c r="R6" s="31">
        <f t="shared" ref="R6:R10" si="5">Q6</f>
        <v>1260187.772</v>
      </c>
      <c r="S6" s="31">
        <f t="shared" ref="S6:S10" si="6">G6-Q6</f>
        <v>5040751.088</v>
      </c>
    </row>
    <row r="7" s="74" customFormat="1" ht="33" customHeight="1" spans="1:19">
      <c r="A7" s="17" t="s">
        <v>23</v>
      </c>
      <c r="B7" s="17">
        <v>1048</v>
      </c>
      <c r="C7" s="31">
        <v>7885.06</v>
      </c>
      <c r="D7" s="17">
        <v>500</v>
      </c>
      <c r="E7" s="98">
        <v>0.05</v>
      </c>
      <c r="F7" s="32">
        <v>25</v>
      </c>
      <c r="G7" s="32">
        <f>C7*F7</f>
        <v>197126.5</v>
      </c>
      <c r="H7" s="97">
        <v>0.35</v>
      </c>
      <c r="I7" s="31">
        <f t="shared" si="0"/>
        <v>68994.275</v>
      </c>
      <c r="J7" s="97">
        <v>0.25</v>
      </c>
      <c r="K7" s="31">
        <f t="shared" si="1"/>
        <v>49281.625</v>
      </c>
      <c r="L7" s="97">
        <v>0</v>
      </c>
      <c r="M7" s="31">
        <f t="shared" si="2"/>
        <v>0</v>
      </c>
      <c r="N7" s="97">
        <v>0.1</v>
      </c>
      <c r="O7" s="31">
        <f t="shared" si="3"/>
        <v>19712.65</v>
      </c>
      <c r="P7" s="97">
        <v>0.3</v>
      </c>
      <c r="Q7" s="31">
        <f t="shared" si="4"/>
        <v>59137.95</v>
      </c>
      <c r="R7" s="31">
        <f t="shared" si="5"/>
        <v>59137.95</v>
      </c>
      <c r="S7" s="31">
        <f t="shared" si="6"/>
        <v>137988.55</v>
      </c>
    </row>
    <row r="8" s="74" customFormat="1" ht="33" customHeight="1" spans="1:19">
      <c r="A8" s="17" t="s">
        <v>24</v>
      </c>
      <c r="B8" s="17">
        <v>22</v>
      </c>
      <c r="C8" s="31">
        <v>616.6</v>
      </c>
      <c r="D8" s="17">
        <v>1000</v>
      </c>
      <c r="E8" s="98">
        <v>0.08</v>
      </c>
      <c r="F8" s="32">
        <v>80</v>
      </c>
      <c r="G8" s="32">
        <f>C8*F8</f>
        <v>49328</v>
      </c>
      <c r="H8" s="99">
        <v>0</v>
      </c>
      <c r="I8" s="31">
        <f t="shared" ref="I8:I13" si="7">G8*H8</f>
        <v>0</v>
      </c>
      <c r="J8" s="97">
        <v>0.3</v>
      </c>
      <c r="K8" s="31">
        <f t="shared" ref="K8:K13" si="8">G8*J8</f>
        <v>14798.4</v>
      </c>
      <c r="L8" s="97">
        <v>0</v>
      </c>
      <c r="M8" s="31">
        <f t="shared" ref="M8:M13" si="9">G8*L8</f>
        <v>0</v>
      </c>
      <c r="N8" s="97">
        <v>0.4</v>
      </c>
      <c r="O8" s="31">
        <f t="shared" ref="O8:O13" si="10">G8*N8</f>
        <v>19731.2</v>
      </c>
      <c r="P8" s="97">
        <v>0.3</v>
      </c>
      <c r="Q8" s="31">
        <f t="shared" ref="Q8:Q13" si="11">G8*P8</f>
        <v>14798.4</v>
      </c>
      <c r="R8" s="31">
        <f t="shared" ref="R8:R13" si="12">Q8</f>
        <v>14798.4</v>
      </c>
      <c r="S8" s="31">
        <f t="shared" ref="S8:S13" si="13">G8-Q8</f>
        <v>34529.6</v>
      </c>
    </row>
    <row r="9" s="74" customFormat="1" ht="33" customHeight="1" spans="1:19">
      <c r="A9" s="17" t="s">
        <v>25</v>
      </c>
      <c r="B9" s="17">
        <v>20</v>
      </c>
      <c r="C9" s="100">
        <v>103</v>
      </c>
      <c r="D9" s="17">
        <v>1500</v>
      </c>
      <c r="E9" s="98">
        <v>0.07</v>
      </c>
      <c r="F9" s="32">
        <v>105</v>
      </c>
      <c r="G9" s="32">
        <f t="shared" ref="G9:G13" si="14">C9*F9</f>
        <v>10815</v>
      </c>
      <c r="H9" s="97">
        <v>0.4</v>
      </c>
      <c r="I9" s="31">
        <f t="shared" si="7"/>
        <v>4326</v>
      </c>
      <c r="J9" s="97">
        <v>0.2</v>
      </c>
      <c r="K9" s="31">
        <f t="shared" si="8"/>
        <v>2163</v>
      </c>
      <c r="L9" s="97">
        <v>0</v>
      </c>
      <c r="M9" s="31">
        <f t="shared" si="9"/>
        <v>0</v>
      </c>
      <c r="N9" s="97">
        <v>0.2</v>
      </c>
      <c r="O9" s="31">
        <f t="shared" si="10"/>
        <v>2163</v>
      </c>
      <c r="P9" s="97">
        <v>0.2</v>
      </c>
      <c r="Q9" s="31">
        <f t="shared" si="11"/>
        <v>2163</v>
      </c>
      <c r="R9" s="31">
        <f t="shared" si="12"/>
        <v>2163</v>
      </c>
      <c r="S9" s="31">
        <f t="shared" si="13"/>
        <v>8652</v>
      </c>
    </row>
    <row r="10" s="74" customFormat="1" ht="33" customHeight="1" spans="1:19">
      <c r="A10" s="17" t="s">
        <v>26</v>
      </c>
      <c r="B10" s="17">
        <v>16</v>
      </c>
      <c r="C10" s="100">
        <v>2118</v>
      </c>
      <c r="D10" s="17">
        <v>1000</v>
      </c>
      <c r="E10" s="98">
        <v>0.04</v>
      </c>
      <c r="F10" s="32">
        <v>40</v>
      </c>
      <c r="G10" s="32">
        <f t="shared" si="14"/>
        <v>84720</v>
      </c>
      <c r="H10" s="97">
        <v>0.4</v>
      </c>
      <c r="I10" s="31">
        <f t="shared" si="0"/>
        <v>33888</v>
      </c>
      <c r="J10" s="97">
        <v>0.2</v>
      </c>
      <c r="K10" s="31">
        <f t="shared" si="1"/>
        <v>16944</v>
      </c>
      <c r="L10" s="97">
        <v>0</v>
      </c>
      <c r="M10" s="31">
        <f t="shared" si="2"/>
        <v>0</v>
      </c>
      <c r="N10" s="97">
        <v>0.2</v>
      </c>
      <c r="O10" s="31">
        <f t="shared" si="3"/>
        <v>16944</v>
      </c>
      <c r="P10" s="97">
        <v>0.2</v>
      </c>
      <c r="Q10" s="31">
        <f t="shared" si="4"/>
        <v>16944</v>
      </c>
      <c r="R10" s="31">
        <f t="shared" si="5"/>
        <v>16944</v>
      </c>
      <c r="S10" s="31">
        <f t="shared" si="6"/>
        <v>67776</v>
      </c>
    </row>
    <row r="11" s="74" customFormat="1" ht="33" customHeight="1" spans="1:19">
      <c r="A11" s="17" t="s">
        <v>27</v>
      </c>
      <c r="B11" s="17">
        <v>17</v>
      </c>
      <c r="C11" s="31">
        <v>6.2</v>
      </c>
      <c r="D11" s="17">
        <v>800</v>
      </c>
      <c r="E11" s="98">
        <v>0.06</v>
      </c>
      <c r="F11" s="32">
        <v>48</v>
      </c>
      <c r="G11" s="32">
        <f t="shared" si="14"/>
        <v>297.6</v>
      </c>
      <c r="H11" s="97">
        <v>0.35</v>
      </c>
      <c r="I11" s="31">
        <f t="shared" si="7"/>
        <v>104.16</v>
      </c>
      <c r="J11" s="97">
        <v>0.25</v>
      </c>
      <c r="K11" s="31">
        <f t="shared" si="8"/>
        <v>74.4</v>
      </c>
      <c r="L11" s="97">
        <v>0</v>
      </c>
      <c r="M11" s="31">
        <f t="shared" si="9"/>
        <v>0</v>
      </c>
      <c r="N11" s="97">
        <v>0.1</v>
      </c>
      <c r="O11" s="31">
        <f t="shared" si="10"/>
        <v>29.76</v>
      </c>
      <c r="P11" s="97">
        <v>0.3</v>
      </c>
      <c r="Q11" s="31">
        <f t="shared" si="4"/>
        <v>89.28</v>
      </c>
      <c r="R11" s="31">
        <f t="shared" si="12"/>
        <v>89.28</v>
      </c>
      <c r="S11" s="31">
        <f t="shared" si="13"/>
        <v>208.32</v>
      </c>
    </row>
    <row r="12" s="74" customFormat="1" ht="33" customHeight="1" spans="1:19">
      <c r="A12" s="17" t="s">
        <v>28</v>
      </c>
      <c r="B12" s="17">
        <v>2</v>
      </c>
      <c r="C12" s="101">
        <v>87</v>
      </c>
      <c r="D12" s="15">
        <v>4200</v>
      </c>
      <c r="E12" s="46">
        <v>0.048</v>
      </c>
      <c r="F12" s="15">
        <v>201.6</v>
      </c>
      <c r="G12" s="32">
        <f t="shared" si="14"/>
        <v>17539.2</v>
      </c>
      <c r="H12" s="97">
        <v>0</v>
      </c>
      <c r="I12" s="31">
        <f t="shared" si="7"/>
        <v>0</v>
      </c>
      <c r="J12" s="97">
        <v>0</v>
      </c>
      <c r="K12" s="31">
        <f t="shared" si="8"/>
        <v>0</v>
      </c>
      <c r="L12" s="97">
        <v>0</v>
      </c>
      <c r="M12" s="31">
        <f t="shared" si="9"/>
        <v>0</v>
      </c>
      <c r="N12" s="97">
        <v>0.7</v>
      </c>
      <c r="O12" s="31">
        <f t="shared" si="10"/>
        <v>12277.44</v>
      </c>
      <c r="P12" s="97">
        <v>0.3</v>
      </c>
      <c r="Q12" s="31">
        <f t="shared" si="11"/>
        <v>5261.76</v>
      </c>
      <c r="R12" s="31">
        <f t="shared" si="12"/>
        <v>5261.76</v>
      </c>
      <c r="S12" s="31">
        <f t="shared" si="13"/>
        <v>12277.44</v>
      </c>
    </row>
    <row r="13" s="74" customFormat="1" ht="33" customHeight="1" spans="1:19">
      <c r="A13" s="17" t="s">
        <v>29</v>
      </c>
      <c r="B13" s="17">
        <v>1</v>
      </c>
      <c r="C13" s="100">
        <v>2730</v>
      </c>
      <c r="D13" s="17">
        <v>900</v>
      </c>
      <c r="E13" s="98">
        <v>0.08</v>
      </c>
      <c r="F13" s="32">
        <v>72</v>
      </c>
      <c r="G13" s="32">
        <f t="shared" si="14"/>
        <v>196560</v>
      </c>
      <c r="H13" s="97">
        <v>0</v>
      </c>
      <c r="I13" s="31">
        <f t="shared" si="7"/>
        <v>0</v>
      </c>
      <c r="J13" s="97">
        <v>0.3</v>
      </c>
      <c r="K13" s="31">
        <f t="shared" si="8"/>
        <v>58968</v>
      </c>
      <c r="L13" s="97">
        <v>0</v>
      </c>
      <c r="M13" s="31">
        <f t="shared" si="9"/>
        <v>0</v>
      </c>
      <c r="N13" s="97">
        <v>0.4</v>
      </c>
      <c r="O13" s="31">
        <f t="shared" si="10"/>
        <v>78624</v>
      </c>
      <c r="P13" s="97">
        <v>0.3</v>
      </c>
      <c r="Q13" s="31">
        <f t="shared" si="11"/>
        <v>58968</v>
      </c>
      <c r="R13" s="31">
        <f t="shared" si="12"/>
        <v>58968</v>
      </c>
      <c r="S13" s="31">
        <f t="shared" si="13"/>
        <v>137592</v>
      </c>
    </row>
    <row r="14" s="75" customFormat="1" ht="30" customHeight="1" spans="1:19">
      <c r="A14" s="102" t="s">
        <v>30</v>
      </c>
      <c r="B14" s="103">
        <f>SUM(B6:B13)</f>
        <v>1155</v>
      </c>
      <c r="C14" s="104">
        <f>SUM(C6:C13)</f>
        <v>22982.36</v>
      </c>
      <c r="D14" s="104"/>
      <c r="E14" s="104"/>
      <c r="F14" s="104"/>
      <c r="G14" s="104">
        <f>SUM(G6:G13)</f>
        <v>6857325.16</v>
      </c>
      <c r="H14" s="104"/>
      <c r="I14" s="104">
        <f>SUM(I6:I13)</f>
        <v>107312.435</v>
      </c>
      <c r="J14" s="31"/>
      <c r="K14" s="104">
        <f>SUM(K6:K13)</f>
        <v>2032511.083</v>
      </c>
      <c r="L14" s="31"/>
      <c r="M14" s="104">
        <f>SUM(M6:M13)</f>
        <v>0</v>
      </c>
      <c r="N14" s="31"/>
      <c r="O14" s="104">
        <f>SUM(O6:O13)</f>
        <v>3299951.48</v>
      </c>
      <c r="P14" s="31"/>
      <c r="Q14" s="104">
        <f>SUM(Q6:Q13)</f>
        <v>1417550.162</v>
      </c>
      <c r="R14" s="104">
        <f>SUM(R6:R13)</f>
        <v>1417550.162</v>
      </c>
      <c r="S14" s="104">
        <f>SUM(S6:S13)</f>
        <v>5439774.998</v>
      </c>
    </row>
    <row r="15" s="76" customFormat="1" ht="25" customHeight="1" spans="1:20">
      <c r="A15" s="105" t="s">
        <v>31</v>
      </c>
      <c r="B15" s="106"/>
      <c r="C15" s="107"/>
      <c r="D15" s="106"/>
      <c r="E15" s="106"/>
      <c r="F15" s="106"/>
      <c r="G15" s="106"/>
      <c r="H15" s="108"/>
      <c r="I15" s="114"/>
      <c r="J15" s="108"/>
      <c r="K15" s="114"/>
      <c r="L15" s="108"/>
      <c r="M15" s="114"/>
      <c r="N15" s="108"/>
      <c r="O15" s="114"/>
      <c r="P15" s="108"/>
      <c r="Q15" s="114"/>
      <c r="R15" s="114"/>
      <c r="S15" s="114"/>
      <c r="T15" s="117"/>
    </row>
    <row r="16" s="72" customFormat="1" spans="2:19">
      <c r="B16" s="78"/>
      <c r="C16" s="79"/>
      <c r="D16" s="78"/>
      <c r="E16" s="80"/>
      <c r="F16" s="81"/>
      <c r="G16" s="109"/>
      <c r="H16" s="110"/>
      <c r="I16" s="115"/>
      <c r="J16" s="110"/>
      <c r="K16" s="115"/>
      <c r="L16" s="110"/>
      <c r="M16" s="115"/>
      <c r="N16" s="110"/>
      <c r="O16" s="115"/>
      <c r="P16" s="110"/>
      <c r="Q16" s="115"/>
      <c r="R16" s="115"/>
      <c r="S16" s="115"/>
    </row>
    <row r="17" s="72" customFormat="1" spans="2:19">
      <c r="B17" s="78"/>
      <c r="C17" s="79"/>
      <c r="D17" s="78"/>
      <c r="E17" s="80"/>
      <c r="F17" s="81"/>
      <c r="G17" s="109"/>
      <c r="H17" s="110"/>
      <c r="I17" s="115"/>
      <c r="J17" s="110"/>
      <c r="K17" s="115"/>
      <c r="L17" s="110"/>
      <c r="M17" s="115"/>
      <c r="N17" s="110"/>
      <c r="O17" s="115"/>
      <c r="P17" s="110"/>
      <c r="Q17" s="115"/>
      <c r="R17" s="115"/>
      <c r="S17" s="115"/>
    </row>
    <row r="18" s="72" customFormat="1" spans="2:19">
      <c r="B18" s="78"/>
      <c r="C18" s="79"/>
      <c r="D18" s="78"/>
      <c r="E18" s="80"/>
      <c r="F18" s="81"/>
      <c r="G18" s="109"/>
      <c r="H18" s="110"/>
      <c r="I18" s="115"/>
      <c r="J18" s="110"/>
      <c r="K18" s="115"/>
      <c r="L18" s="110"/>
      <c r="M18" s="115"/>
      <c r="N18" s="110"/>
      <c r="O18" s="115"/>
      <c r="P18" s="110"/>
      <c r="Q18" s="115"/>
      <c r="R18" s="115"/>
      <c r="S18" s="115"/>
    </row>
    <row r="19" s="77" customFormat="1" ht="12" spans="2:19">
      <c r="B19" s="111"/>
      <c r="C19" s="112"/>
      <c r="D19" s="111"/>
      <c r="E19" s="110"/>
      <c r="F19" s="109"/>
      <c r="G19" s="109"/>
      <c r="H19" s="110"/>
      <c r="I19" s="115"/>
      <c r="J19" s="110"/>
      <c r="K19" s="115"/>
      <c r="L19" s="110"/>
      <c r="M19" s="115"/>
      <c r="N19" s="110"/>
      <c r="O19" s="115"/>
      <c r="P19" s="110"/>
      <c r="Q19" s="115"/>
      <c r="R19" s="115"/>
      <c r="S19" s="115"/>
    </row>
    <row r="20" s="72" customFormat="1" spans="2:19">
      <c r="B20" s="78"/>
      <c r="C20" s="79"/>
      <c r="D20" s="78"/>
      <c r="E20" s="80"/>
      <c r="F20" s="81"/>
      <c r="G20" s="81"/>
      <c r="H20" s="80"/>
      <c r="I20" s="82"/>
      <c r="J20" s="80"/>
      <c r="K20" s="82"/>
      <c r="L20" s="80"/>
      <c r="M20" s="82"/>
      <c r="N20" s="80"/>
      <c r="O20" s="82"/>
      <c r="P20" s="80"/>
      <c r="Q20" s="82"/>
      <c r="R20" s="82"/>
      <c r="S20" s="82"/>
    </row>
    <row r="21" s="72" customFormat="1" spans="2:19">
      <c r="B21" s="78"/>
      <c r="C21" s="79"/>
      <c r="D21" s="78"/>
      <c r="E21" s="80"/>
      <c r="F21" s="81"/>
      <c r="G21" s="109"/>
      <c r="H21" s="110"/>
      <c r="I21" s="115"/>
      <c r="J21" s="110"/>
      <c r="K21" s="115"/>
      <c r="L21" s="110"/>
      <c r="M21" s="115"/>
      <c r="N21" s="110"/>
      <c r="O21" s="115"/>
      <c r="P21" s="110"/>
      <c r="Q21" s="115"/>
      <c r="R21" s="115"/>
      <c r="S21" s="115"/>
    </row>
  </sheetData>
  <mergeCells count="19">
    <mergeCell ref="A1:S1"/>
    <mergeCell ref="A2:F2"/>
    <mergeCell ref="Q2:S2"/>
    <mergeCell ref="H3:Q3"/>
    <mergeCell ref="H4:I4"/>
    <mergeCell ref="J4:K4"/>
    <mergeCell ref="L4:M4"/>
    <mergeCell ref="N4:O4"/>
    <mergeCell ref="P4:Q4"/>
    <mergeCell ref="A15:S15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" right="0" top="0.409027777777778" bottom="0.409027777777778" header="0.5" footer="0.10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N222"/>
  <sheetViews>
    <sheetView tabSelected="1" workbookViewId="0">
      <pane ySplit="2" topLeftCell="A20" activePane="bottomLeft" state="frozen"/>
      <selection/>
      <selection pane="bottomLeft" activeCell="L225" sqref="L225"/>
    </sheetView>
  </sheetViews>
  <sheetFormatPr defaultColWidth="9" defaultRowHeight="13.5"/>
  <cols>
    <col min="1" max="1" width="4.125" style="2" customWidth="1"/>
    <col min="2" max="2" width="7.125" style="2" customWidth="1"/>
    <col min="3" max="3" width="7.625" style="2" customWidth="1"/>
    <col min="4" max="4" width="2.75" style="2" customWidth="1"/>
    <col min="5" max="5" width="9.00833333333333" style="3" customWidth="1"/>
    <col min="6" max="6" width="9.00833333333333" style="2" customWidth="1"/>
    <col min="7" max="8" width="9" style="4" customWidth="1"/>
    <col min="9" max="10" width="5.625" style="4" customWidth="1"/>
    <col min="11" max="12" width="9.375" style="4" customWidth="1"/>
    <col min="13" max="13" width="7.50833333333333" style="2" customWidth="1"/>
    <col min="14" max="14" width="3.875" style="2" customWidth="1"/>
    <col min="15" max="15" width="9.625" style="5" customWidth="1"/>
    <col min="16" max="16" width="13.125" style="5" customWidth="1"/>
    <col min="17" max="17" width="8.5" style="6" customWidth="1"/>
    <col min="18" max="19" width="8.625" style="5" customWidth="1"/>
    <col min="20" max="20" width="10.5083333333333" style="5" customWidth="1"/>
    <col min="21" max="21" width="10.125" style="5" customWidth="1"/>
    <col min="22" max="22" width="11.125" style="5" customWidth="1"/>
    <col min="23" max="23" width="10.2583333333333" style="5" customWidth="1"/>
    <col min="24" max="24" width="7.625" style="2" customWidth="1"/>
    <col min="25" max="25" width="8.875" style="2" customWidth="1"/>
    <col min="26" max="26" width="9.25" style="2" customWidth="1"/>
    <col min="27" max="27" width="8.5" style="2" customWidth="1"/>
    <col min="28" max="28" width="8.5" style="4" customWidth="1"/>
    <col min="29" max="29" width="8.75" style="2" customWidth="1"/>
    <col min="30" max="30" width="4.125" style="2" customWidth="1"/>
    <col min="31" max="31" width="9.375" style="2" customWidth="1"/>
    <col min="32" max="32" width="8.75833333333333" style="2" customWidth="1"/>
    <col min="33" max="33" width="7.50833333333333" style="2" customWidth="1"/>
    <col min="34" max="34" width="9.00833333333333" style="2" customWidth="1"/>
    <col min="35" max="35" width="8.5" style="7" customWidth="1"/>
    <col min="36" max="36" width="7.625" style="2" customWidth="1"/>
    <col min="37" max="38" width="9.25" style="2" customWidth="1"/>
    <col min="39" max="40" width="7.625" style="2" customWidth="1"/>
    <col min="41" max="16384" width="9" style="2"/>
  </cols>
  <sheetData>
    <row r="1" ht="25.5" spans="1:40">
      <c r="A1" s="8" t="s">
        <v>32</v>
      </c>
      <c r="B1" s="8"/>
      <c r="C1" s="9"/>
      <c r="D1" s="8"/>
      <c r="E1" s="8"/>
      <c r="F1" s="8"/>
      <c r="G1" s="10"/>
      <c r="H1" s="10"/>
      <c r="I1" s="10"/>
      <c r="J1" s="10"/>
      <c r="K1" s="10"/>
      <c r="L1" s="10"/>
      <c r="M1" s="8"/>
      <c r="N1" s="8"/>
      <c r="O1" s="28"/>
      <c r="P1" s="28"/>
      <c r="Q1" s="41"/>
      <c r="R1" s="28"/>
      <c r="S1" s="28"/>
      <c r="T1" s="28"/>
      <c r="U1" s="28"/>
      <c r="V1" s="28"/>
      <c r="W1" s="28"/>
      <c r="X1" s="42"/>
      <c r="Y1" s="42"/>
      <c r="Z1" s="42"/>
      <c r="AA1" s="8"/>
      <c r="AB1" s="10"/>
      <c r="AC1" s="49"/>
      <c r="AD1" s="49"/>
      <c r="AE1" s="50" t="s">
        <v>33</v>
      </c>
      <c r="AF1" s="51"/>
      <c r="AG1" s="52"/>
      <c r="AH1" s="52"/>
      <c r="AI1" s="52"/>
      <c r="AJ1" s="53" t="s">
        <v>34</v>
      </c>
      <c r="AK1" s="53"/>
      <c r="AL1" s="53"/>
      <c r="AM1" s="54"/>
      <c r="AN1" s="55"/>
    </row>
    <row r="2" s="1" customFormat="1" ht="45" spans="1:40">
      <c r="A2" s="11" t="s">
        <v>35</v>
      </c>
      <c r="B2" s="11" t="s">
        <v>36</v>
      </c>
      <c r="C2" s="12" t="s">
        <v>37</v>
      </c>
      <c r="D2" s="11" t="s">
        <v>38</v>
      </c>
      <c r="E2" s="13" t="s">
        <v>39</v>
      </c>
      <c r="F2" s="11" t="s">
        <v>40</v>
      </c>
      <c r="G2" s="14" t="s">
        <v>41</v>
      </c>
      <c r="H2" s="14" t="s">
        <v>41</v>
      </c>
      <c r="I2" s="14" t="s">
        <v>42</v>
      </c>
      <c r="J2" s="14" t="s">
        <v>42</v>
      </c>
      <c r="K2" s="14" t="s">
        <v>43</v>
      </c>
      <c r="L2" s="14" t="s">
        <v>43</v>
      </c>
      <c r="M2" s="11" t="s">
        <v>44</v>
      </c>
      <c r="N2" s="29" t="s">
        <v>45</v>
      </c>
      <c r="O2" s="30" t="s">
        <v>46</v>
      </c>
      <c r="P2" s="30" t="s">
        <v>47</v>
      </c>
      <c r="Q2" s="43" t="s">
        <v>7</v>
      </c>
      <c r="R2" s="30" t="s">
        <v>48</v>
      </c>
      <c r="S2" s="30" t="s">
        <v>49</v>
      </c>
      <c r="T2" s="30" t="s">
        <v>50</v>
      </c>
      <c r="U2" s="30" t="s">
        <v>51</v>
      </c>
      <c r="V2" s="30" t="s">
        <v>52</v>
      </c>
      <c r="W2" s="44" t="s">
        <v>53</v>
      </c>
      <c r="X2" s="45" t="s">
        <v>54</v>
      </c>
      <c r="Y2" s="45" t="s">
        <v>55</v>
      </c>
      <c r="Z2" s="45" t="s">
        <v>56</v>
      </c>
      <c r="AA2" s="11" t="s">
        <v>57</v>
      </c>
      <c r="AB2" s="14" t="s">
        <v>58</v>
      </c>
      <c r="AC2" s="11" t="s">
        <v>59</v>
      </c>
      <c r="AD2" s="14" t="s">
        <v>60</v>
      </c>
      <c r="AE2" s="45" t="s">
        <v>61</v>
      </c>
      <c r="AF2" s="30" t="s">
        <v>62</v>
      </c>
      <c r="AG2" s="14" t="s">
        <v>63</v>
      </c>
      <c r="AH2" s="14" t="s">
        <v>64</v>
      </c>
      <c r="AI2" s="56" t="s">
        <v>60</v>
      </c>
      <c r="AJ2" s="14" t="s">
        <v>65</v>
      </c>
      <c r="AK2" s="11" t="s">
        <v>66</v>
      </c>
      <c r="AL2" s="11" t="s">
        <v>67</v>
      </c>
      <c r="AM2" s="57" t="s">
        <v>68</v>
      </c>
      <c r="AN2" s="12" t="s">
        <v>69</v>
      </c>
    </row>
    <row r="3" s="1" customFormat="1" ht="33.75" outlineLevel="2" spans="1:40">
      <c r="A3" s="15">
        <v>1</v>
      </c>
      <c r="B3" s="15" t="s">
        <v>70</v>
      </c>
      <c r="C3" s="16" t="s">
        <v>71</v>
      </c>
      <c r="D3" s="17"/>
      <c r="E3" s="15" t="s">
        <v>72</v>
      </c>
      <c r="F3" s="18" t="s">
        <v>73</v>
      </c>
      <c r="G3" s="19" t="s">
        <v>74</v>
      </c>
      <c r="H3" s="19" t="s">
        <v>75</v>
      </c>
      <c r="I3" s="19" t="s">
        <v>76</v>
      </c>
      <c r="J3" s="19" t="s">
        <v>77</v>
      </c>
      <c r="K3" s="19" t="s">
        <v>78</v>
      </c>
      <c r="L3" s="19" t="s">
        <v>79</v>
      </c>
      <c r="M3" s="15" t="s">
        <v>20</v>
      </c>
      <c r="N3" s="15">
        <v>1</v>
      </c>
      <c r="O3" s="31">
        <v>270</v>
      </c>
      <c r="P3" s="31">
        <f>O3*12300</f>
        <v>3321000</v>
      </c>
      <c r="Q3" s="46" t="s">
        <v>22</v>
      </c>
      <c r="R3" s="31">
        <v>146.8</v>
      </c>
      <c r="S3" s="31">
        <v>734</v>
      </c>
      <c r="T3" s="31">
        <f t="shared" ref="T3:T31" si="0">O3*S3</f>
        <v>198180</v>
      </c>
      <c r="U3" s="31">
        <f t="shared" ref="U3:U31" si="1">O3*R3</f>
        <v>39636</v>
      </c>
      <c r="V3" s="31">
        <f t="shared" ref="V3:V31" si="2">T3*0.5</f>
        <v>99090</v>
      </c>
      <c r="W3" s="32">
        <f t="shared" ref="W3:W31" si="3">T3-U3</f>
        <v>158544</v>
      </c>
      <c r="X3" s="47">
        <v>45095</v>
      </c>
      <c r="Y3" s="47">
        <v>45460</v>
      </c>
      <c r="Z3" s="47">
        <v>45086</v>
      </c>
      <c r="AA3" s="15" t="s">
        <v>80</v>
      </c>
      <c r="AB3" s="16" t="s">
        <v>81</v>
      </c>
      <c r="AC3" s="15" t="s">
        <v>72</v>
      </c>
      <c r="AD3" s="15"/>
      <c r="AE3" s="47">
        <v>45091</v>
      </c>
      <c r="AF3" s="31">
        <v>39636</v>
      </c>
      <c r="AG3" s="15" t="s">
        <v>72</v>
      </c>
      <c r="AH3" s="15">
        <v>88366170</v>
      </c>
      <c r="AI3" s="15" t="s">
        <v>82</v>
      </c>
      <c r="AJ3" s="15"/>
      <c r="AK3" s="15"/>
      <c r="AL3" s="15"/>
      <c r="AM3" s="15"/>
      <c r="AN3" s="58"/>
    </row>
    <row r="4" s="1" customFormat="1" ht="33.75" outlineLevel="2" spans="1:40">
      <c r="A4" s="15">
        <v>2</v>
      </c>
      <c r="B4" s="15" t="s">
        <v>70</v>
      </c>
      <c r="C4" s="16" t="s">
        <v>83</v>
      </c>
      <c r="D4" s="17"/>
      <c r="E4" s="15" t="s">
        <v>84</v>
      </c>
      <c r="F4" s="15" t="s">
        <v>85</v>
      </c>
      <c r="G4" s="16" t="s">
        <v>86</v>
      </c>
      <c r="H4" s="16" t="s">
        <v>87</v>
      </c>
      <c r="I4" s="16" t="s">
        <v>88</v>
      </c>
      <c r="J4" s="16" t="s">
        <v>89</v>
      </c>
      <c r="K4" s="16" t="s">
        <v>90</v>
      </c>
      <c r="L4" s="16" t="s">
        <v>79</v>
      </c>
      <c r="M4" s="16" t="s">
        <v>20</v>
      </c>
      <c r="N4" s="15">
        <v>1</v>
      </c>
      <c r="O4" s="31">
        <v>105</v>
      </c>
      <c r="P4" s="31">
        <f>O4*10200</f>
        <v>1071000</v>
      </c>
      <c r="Q4" s="46" t="s">
        <v>22</v>
      </c>
      <c r="R4" s="31">
        <v>121.6</v>
      </c>
      <c r="S4" s="31">
        <v>608</v>
      </c>
      <c r="T4" s="31">
        <f t="shared" si="0"/>
        <v>63840</v>
      </c>
      <c r="U4" s="31">
        <f t="shared" si="1"/>
        <v>12768</v>
      </c>
      <c r="V4" s="31">
        <f t="shared" si="2"/>
        <v>31920</v>
      </c>
      <c r="W4" s="32">
        <f t="shared" si="3"/>
        <v>51072</v>
      </c>
      <c r="X4" s="48">
        <v>45102</v>
      </c>
      <c r="Y4" s="48">
        <v>45467</v>
      </c>
      <c r="Z4" s="47">
        <v>45086</v>
      </c>
      <c r="AA4" s="15" t="s">
        <v>91</v>
      </c>
      <c r="AB4" s="16" t="s">
        <v>92</v>
      </c>
      <c r="AC4" s="15" t="s">
        <v>84</v>
      </c>
      <c r="AD4" s="15"/>
      <c r="AE4" s="47">
        <v>45091</v>
      </c>
      <c r="AF4" s="31">
        <v>12768</v>
      </c>
      <c r="AG4" s="15" t="s">
        <v>84</v>
      </c>
      <c r="AH4" s="15">
        <v>43306549</v>
      </c>
      <c r="AI4" s="15" t="s">
        <v>93</v>
      </c>
      <c r="AJ4" s="15"/>
      <c r="AK4" s="47">
        <v>45120</v>
      </c>
      <c r="AL4" s="15"/>
      <c r="AM4" s="15"/>
      <c r="AN4" s="58"/>
    </row>
    <row r="5" s="1" customFormat="1" ht="67.5" outlineLevel="2" spans="1:40">
      <c r="A5" s="15">
        <v>3</v>
      </c>
      <c r="B5" s="15" t="s">
        <v>94</v>
      </c>
      <c r="C5" s="16" t="s">
        <v>95</v>
      </c>
      <c r="D5" s="17"/>
      <c r="E5" s="15" t="s">
        <v>96</v>
      </c>
      <c r="F5" s="15" t="s">
        <v>97</v>
      </c>
      <c r="G5" s="16" t="s">
        <v>98</v>
      </c>
      <c r="H5" s="16" t="s">
        <v>99</v>
      </c>
      <c r="I5" s="16" t="s">
        <v>100</v>
      </c>
      <c r="J5" s="16" t="s">
        <v>101</v>
      </c>
      <c r="K5" s="16" t="s">
        <v>102</v>
      </c>
      <c r="L5" s="16" t="s">
        <v>103</v>
      </c>
      <c r="M5" s="16" t="s">
        <v>20</v>
      </c>
      <c r="N5" s="15">
        <v>1</v>
      </c>
      <c r="O5" s="31">
        <v>420</v>
      </c>
      <c r="P5" s="31">
        <f>O5*12300</f>
        <v>5166000</v>
      </c>
      <c r="Q5" s="46" t="s">
        <v>22</v>
      </c>
      <c r="R5" s="31">
        <v>146.8</v>
      </c>
      <c r="S5" s="31">
        <v>734</v>
      </c>
      <c r="T5" s="31">
        <f t="shared" si="0"/>
        <v>308280</v>
      </c>
      <c r="U5" s="31">
        <f t="shared" si="1"/>
        <v>61656</v>
      </c>
      <c r="V5" s="31">
        <f t="shared" si="2"/>
        <v>154140</v>
      </c>
      <c r="W5" s="32">
        <f t="shared" si="3"/>
        <v>246624</v>
      </c>
      <c r="X5" s="48">
        <v>45102</v>
      </c>
      <c r="Y5" s="48">
        <v>45467</v>
      </c>
      <c r="Z5" s="47">
        <v>45086</v>
      </c>
      <c r="AA5" s="15" t="s">
        <v>104</v>
      </c>
      <c r="AB5" s="16" t="s">
        <v>105</v>
      </c>
      <c r="AC5" s="15" t="s">
        <v>96</v>
      </c>
      <c r="AD5" s="15"/>
      <c r="AE5" s="47">
        <v>45090</v>
      </c>
      <c r="AF5" s="31">
        <v>61656</v>
      </c>
      <c r="AG5" s="15" t="s">
        <v>106</v>
      </c>
      <c r="AH5" s="15">
        <v>85828154</v>
      </c>
      <c r="AI5" s="15" t="s">
        <v>107</v>
      </c>
      <c r="AJ5" s="15"/>
      <c r="AK5" s="47">
        <v>45119</v>
      </c>
      <c r="AL5" s="15"/>
      <c r="AM5" s="15"/>
      <c r="AN5" s="58"/>
    </row>
    <row r="6" s="1" customFormat="1" ht="45" outlineLevel="2" spans="1:40">
      <c r="A6" s="15">
        <v>4</v>
      </c>
      <c r="B6" s="15" t="s">
        <v>94</v>
      </c>
      <c r="C6" s="16" t="s">
        <v>108</v>
      </c>
      <c r="D6" s="17"/>
      <c r="E6" s="15" t="s">
        <v>109</v>
      </c>
      <c r="F6" s="15" t="s">
        <v>110</v>
      </c>
      <c r="G6" s="16" t="s">
        <v>111</v>
      </c>
      <c r="H6" s="16" t="s">
        <v>112</v>
      </c>
      <c r="I6" s="16" t="s">
        <v>113</v>
      </c>
      <c r="J6" s="16" t="s">
        <v>114</v>
      </c>
      <c r="K6" s="16" t="s">
        <v>115</v>
      </c>
      <c r="L6" s="16" t="s">
        <v>116</v>
      </c>
      <c r="M6" s="16" t="s">
        <v>20</v>
      </c>
      <c r="N6" s="15">
        <v>1</v>
      </c>
      <c r="O6" s="31">
        <v>120</v>
      </c>
      <c r="P6" s="31">
        <f>O6*10700</f>
        <v>1284000</v>
      </c>
      <c r="Q6" s="46" t="s">
        <v>22</v>
      </c>
      <c r="R6" s="31">
        <v>134</v>
      </c>
      <c r="S6" s="31">
        <v>670</v>
      </c>
      <c r="T6" s="31">
        <f t="shared" si="0"/>
        <v>80400</v>
      </c>
      <c r="U6" s="31">
        <f t="shared" si="1"/>
        <v>16080</v>
      </c>
      <c r="V6" s="31">
        <f t="shared" si="2"/>
        <v>40200</v>
      </c>
      <c r="W6" s="32">
        <f t="shared" si="3"/>
        <v>64320</v>
      </c>
      <c r="X6" s="48">
        <v>45102</v>
      </c>
      <c r="Y6" s="48">
        <v>45467</v>
      </c>
      <c r="Z6" s="47">
        <v>45086</v>
      </c>
      <c r="AA6" s="15" t="s">
        <v>117</v>
      </c>
      <c r="AB6" s="16" t="s">
        <v>118</v>
      </c>
      <c r="AC6" s="15" t="s">
        <v>109</v>
      </c>
      <c r="AD6" s="15"/>
      <c r="AE6" s="47">
        <v>45089</v>
      </c>
      <c r="AF6" s="31">
        <v>16080</v>
      </c>
      <c r="AG6" s="15" t="s">
        <v>109</v>
      </c>
      <c r="AH6" s="15">
        <v>59585145</v>
      </c>
      <c r="AI6" s="15" t="s">
        <v>119</v>
      </c>
      <c r="AJ6" s="15"/>
      <c r="AK6" s="15"/>
      <c r="AL6" s="15"/>
      <c r="AM6" s="15"/>
      <c r="AN6" s="58"/>
    </row>
    <row r="7" s="1" customFormat="1" ht="45" outlineLevel="2" spans="1:40">
      <c r="A7" s="15">
        <v>5</v>
      </c>
      <c r="B7" s="15" t="s">
        <v>120</v>
      </c>
      <c r="C7" s="16" t="s">
        <v>121</v>
      </c>
      <c r="D7" s="17"/>
      <c r="E7" s="15" t="s">
        <v>122</v>
      </c>
      <c r="F7" s="15" t="s">
        <v>123</v>
      </c>
      <c r="G7" s="16" t="s">
        <v>124</v>
      </c>
      <c r="H7" s="16" t="s">
        <v>125</v>
      </c>
      <c r="I7" s="16" t="s">
        <v>126</v>
      </c>
      <c r="J7" s="16" t="s">
        <v>127</v>
      </c>
      <c r="K7" s="26" t="s">
        <v>128</v>
      </c>
      <c r="L7" s="26" t="s">
        <v>129</v>
      </c>
      <c r="M7" s="16" t="s">
        <v>20</v>
      </c>
      <c r="N7" s="15">
        <v>1</v>
      </c>
      <c r="O7" s="31">
        <v>521.2</v>
      </c>
      <c r="P7" s="31">
        <f>O7*12300</f>
        <v>6410760</v>
      </c>
      <c r="Q7" s="46" t="s">
        <v>22</v>
      </c>
      <c r="R7" s="31">
        <v>146.8</v>
      </c>
      <c r="S7" s="31">
        <v>734</v>
      </c>
      <c r="T7" s="31">
        <f t="shared" si="0"/>
        <v>382560.8</v>
      </c>
      <c r="U7" s="31">
        <f t="shared" si="1"/>
        <v>76512.16</v>
      </c>
      <c r="V7" s="31">
        <f t="shared" si="2"/>
        <v>191280.4</v>
      </c>
      <c r="W7" s="32">
        <f t="shared" si="3"/>
        <v>306048.64</v>
      </c>
      <c r="X7" s="48">
        <v>45103</v>
      </c>
      <c r="Y7" s="48">
        <v>45468</v>
      </c>
      <c r="Z7" s="47">
        <v>45090</v>
      </c>
      <c r="AA7" s="15" t="s">
        <v>130</v>
      </c>
      <c r="AB7" s="16" t="s">
        <v>131</v>
      </c>
      <c r="AC7" s="15" t="s">
        <v>122</v>
      </c>
      <c r="AD7" s="15"/>
      <c r="AE7" s="47">
        <v>45095</v>
      </c>
      <c r="AF7" s="31">
        <v>76512.16</v>
      </c>
      <c r="AG7" s="15" t="s">
        <v>122</v>
      </c>
      <c r="AH7" s="15">
        <v>10203222</v>
      </c>
      <c r="AI7" s="15" t="s">
        <v>132</v>
      </c>
      <c r="AJ7" s="15"/>
      <c r="AK7" s="15"/>
      <c r="AL7" s="15"/>
      <c r="AM7" s="15"/>
      <c r="AN7" s="58"/>
    </row>
    <row r="8" s="1" customFormat="1" ht="45" outlineLevel="2" spans="1:40">
      <c r="A8" s="15">
        <v>6</v>
      </c>
      <c r="B8" s="15" t="s">
        <v>120</v>
      </c>
      <c r="C8" s="16" t="s">
        <v>133</v>
      </c>
      <c r="D8" s="17"/>
      <c r="E8" s="15" t="s">
        <v>122</v>
      </c>
      <c r="F8" s="15" t="s">
        <v>134</v>
      </c>
      <c r="G8" s="16" t="s">
        <v>124</v>
      </c>
      <c r="H8" s="16" t="s">
        <v>125</v>
      </c>
      <c r="I8" s="16" t="s">
        <v>126</v>
      </c>
      <c r="J8" s="16" t="s">
        <v>127</v>
      </c>
      <c r="K8" s="26" t="s">
        <v>128</v>
      </c>
      <c r="L8" s="26" t="s">
        <v>129</v>
      </c>
      <c r="M8" s="16" t="s">
        <v>20</v>
      </c>
      <c r="N8" s="15">
        <v>1</v>
      </c>
      <c r="O8" s="31">
        <v>437.95</v>
      </c>
      <c r="P8" s="31">
        <f>O8*12300</f>
        <v>5386785</v>
      </c>
      <c r="Q8" s="46" t="s">
        <v>22</v>
      </c>
      <c r="R8" s="31">
        <v>146.8</v>
      </c>
      <c r="S8" s="31">
        <v>734</v>
      </c>
      <c r="T8" s="31">
        <f t="shared" si="0"/>
        <v>321455.3</v>
      </c>
      <c r="U8" s="31">
        <f t="shared" si="1"/>
        <v>64291.06</v>
      </c>
      <c r="V8" s="31">
        <f t="shared" si="2"/>
        <v>160727.65</v>
      </c>
      <c r="W8" s="32">
        <f t="shared" si="3"/>
        <v>257164.24</v>
      </c>
      <c r="X8" s="48">
        <v>45103</v>
      </c>
      <c r="Y8" s="48">
        <v>45468</v>
      </c>
      <c r="Z8" s="47">
        <v>45090</v>
      </c>
      <c r="AA8" s="15" t="s">
        <v>135</v>
      </c>
      <c r="AB8" s="16" t="s">
        <v>136</v>
      </c>
      <c r="AC8" s="15" t="s">
        <v>122</v>
      </c>
      <c r="AD8" s="15"/>
      <c r="AE8" s="47">
        <v>45095</v>
      </c>
      <c r="AF8" s="31">
        <v>64291.06</v>
      </c>
      <c r="AG8" s="15" t="s">
        <v>122</v>
      </c>
      <c r="AH8" s="15">
        <v>53141220</v>
      </c>
      <c r="AI8" s="15" t="s">
        <v>137</v>
      </c>
      <c r="AJ8" s="15"/>
      <c r="AK8" s="15"/>
      <c r="AL8" s="15"/>
      <c r="AM8" s="15"/>
      <c r="AN8" s="58"/>
    </row>
    <row r="9" s="1" customFormat="1" ht="45" outlineLevel="2" spans="1:40">
      <c r="A9" s="15">
        <v>7</v>
      </c>
      <c r="B9" s="15" t="s">
        <v>120</v>
      </c>
      <c r="C9" s="16" t="s">
        <v>138</v>
      </c>
      <c r="D9" s="17"/>
      <c r="E9" s="15" t="s">
        <v>139</v>
      </c>
      <c r="F9" s="15" t="s">
        <v>140</v>
      </c>
      <c r="G9" s="16" t="s">
        <v>141</v>
      </c>
      <c r="H9" s="16" t="s">
        <v>142</v>
      </c>
      <c r="I9" s="16" t="s">
        <v>143</v>
      </c>
      <c r="J9" s="16" t="s">
        <v>144</v>
      </c>
      <c r="K9" s="16" t="s">
        <v>145</v>
      </c>
      <c r="L9" s="16" t="s">
        <v>146</v>
      </c>
      <c r="M9" s="15" t="s">
        <v>20</v>
      </c>
      <c r="N9" s="15">
        <v>1</v>
      </c>
      <c r="O9" s="31">
        <v>125</v>
      </c>
      <c r="P9" s="31">
        <f>O9*12300</f>
        <v>1537500</v>
      </c>
      <c r="Q9" s="46" t="s">
        <v>22</v>
      </c>
      <c r="R9" s="31">
        <v>146.8</v>
      </c>
      <c r="S9" s="31">
        <v>734</v>
      </c>
      <c r="T9" s="31">
        <f t="shared" si="0"/>
        <v>91750</v>
      </c>
      <c r="U9" s="31">
        <f t="shared" si="1"/>
        <v>18350</v>
      </c>
      <c r="V9" s="31">
        <f t="shared" si="2"/>
        <v>45875</v>
      </c>
      <c r="W9" s="32">
        <f t="shared" si="3"/>
        <v>73400</v>
      </c>
      <c r="X9" s="48">
        <v>45103</v>
      </c>
      <c r="Y9" s="48">
        <v>45468</v>
      </c>
      <c r="Z9" s="47">
        <v>45090</v>
      </c>
      <c r="AA9" s="15" t="s">
        <v>147</v>
      </c>
      <c r="AB9" s="16" t="s">
        <v>148</v>
      </c>
      <c r="AC9" s="15" t="s">
        <v>139</v>
      </c>
      <c r="AD9" s="15"/>
      <c r="AE9" s="47">
        <v>45095</v>
      </c>
      <c r="AF9" s="31">
        <v>18350</v>
      </c>
      <c r="AG9" s="15" t="s">
        <v>139</v>
      </c>
      <c r="AH9" s="118" t="s">
        <v>149</v>
      </c>
      <c r="AI9" s="15" t="s">
        <v>150</v>
      </c>
      <c r="AJ9" s="15"/>
      <c r="AK9" s="47">
        <v>45132</v>
      </c>
      <c r="AL9" s="15"/>
      <c r="AM9" s="15"/>
      <c r="AN9" s="58"/>
    </row>
    <row r="10" s="1" customFormat="1" ht="45" outlineLevel="2" spans="1:40">
      <c r="A10" s="15">
        <v>8</v>
      </c>
      <c r="B10" s="15" t="s">
        <v>120</v>
      </c>
      <c r="C10" s="16" t="s">
        <v>151</v>
      </c>
      <c r="D10" s="17"/>
      <c r="E10" s="15" t="s">
        <v>152</v>
      </c>
      <c r="F10" s="15" t="s">
        <v>153</v>
      </c>
      <c r="G10" s="16" t="s">
        <v>154</v>
      </c>
      <c r="H10" s="16" t="s">
        <v>155</v>
      </c>
      <c r="I10" s="16" t="s">
        <v>156</v>
      </c>
      <c r="J10" s="16" t="s">
        <v>157</v>
      </c>
      <c r="K10" s="16" t="s">
        <v>158</v>
      </c>
      <c r="L10" s="16" t="s">
        <v>159</v>
      </c>
      <c r="M10" s="16" t="s">
        <v>20</v>
      </c>
      <c r="N10" s="15">
        <v>1</v>
      </c>
      <c r="O10" s="31">
        <v>355</v>
      </c>
      <c r="P10" s="31">
        <f>O10*10300</f>
        <v>3656500</v>
      </c>
      <c r="Q10" s="46" t="s">
        <v>22</v>
      </c>
      <c r="R10" s="31">
        <v>128</v>
      </c>
      <c r="S10" s="31">
        <v>640</v>
      </c>
      <c r="T10" s="31">
        <f t="shared" si="0"/>
        <v>227200</v>
      </c>
      <c r="U10" s="31">
        <f t="shared" si="1"/>
        <v>45440</v>
      </c>
      <c r="V10" s="31">
        <f t="shared" si="2"/>
        <v>113600</v>
      </c>
      <c r="W10" s="32">
        <f t="shared" si="3"/>
        <v>181760</v>
      </c>
      <c r="X10" s="48">
        <v>45106</v>
      </c>
      <c r="Y10" s="48">
        <v>45471</v>
      </c>
      <c r="Z10" s="47">
        <v>45085</v>
      </c>
      <c r="AA10" s="15" t="s">
        <v>160</v>
      </c>
      <c r="AB10" s="16" t="s">
        <v>161</v>
      </c>
      <c r="AC10" s="15" t="s">
        <v>152</v>
      </c>
      <c r="AD10" s="15"/>
      <c r="AE10" s="47">
        <v>45090</v>
      </c>
      <c r="AF10" s="31">
        <v>45440</v>
      </c>
      <c r="AG10" s="15" t="s">
        <v>162</v>
      </c>
      <c r="AH10" s="15">
        <v>24074144</v>
      </c>
      <c r="AI10" s="15" t="s">
        <v>163</v>
      </c>
      <c r="AJ10" s="15"/>
      <c r="AK10" s="47">
        <v>45132</v>
      </c>
      <c r="AL10" s="15"/>
      <c r="AM10" s="15"/>
      <c r="AN10" s="58"/>
    </row>
    <row r="11" s="1" customFormat="1" ht="45" outlineLevel="2" spans="1:40">
      <c r="A11" s="15">
        <v>9</v>
      </c>
      <c r="B11" s="15" t="s">
        <v>120</v>
      </c>
      <c r="C11" s="16" t="s">
        <v>164</v>
      </c>
      <c r="D11" s="17"/>
      <c r="E11" s="15" t="s">
        <v>162</v>
      </c>
      <c r="F11" s="15" t="s">
        <v>153</v>
      </c>
      <c r="G11" s="16" t="s">
        <v>165</v>
      </c>
      <c r="H11" s="16" t="s">
        <v>166</v>
      </c>
      <c r="I11" s="16" t="s">
        <v>167</v>
      </c>
      <c r="J11" s="16" t="s">
        <v>168</v>
      </c>
      <c r="K11" s="16" t="s">
        <v>169</v>
      </c>
      <c r="L11" s="16" t="s">
        <v>170</v>
      </c>
      <c r="M11" s="16" t="s">
        <v>20</v>
      </c>
      <c r="N11" s="15">
        <v>1</v>
      </c>
      <c r="O11" s="31">
        <v>115</v>
      </c>
      <c r="P11" s="31">
        <f>O11*10300</f>
        <v>1184500</v>
      </c>
      <c r="Q11" s="46" t="s">
        <v>22</v>
      </c>
      <c r="R11" s="31">
        <v>128</v>
      </c>
      <c r="S11" s="31">
        <v>640</v>
      </c>
      <c r="T11" s="31">
        <f t="shared" si="0"/>
        <v>73600</v>
      </c>
      <c r="U11" s="31">
        <f t="shared" si="1"/>
        <v>14720</v>
      </c>
      <c r="V11" s="31">
        <f t="shared" si="2"/>
        <v>36800</v>
      </c>
      <c r="W11" s="32">
        <f t="shared" si="3"/>
        <v>58880</v>
      </c>
      <c r="X11" s="48">
        <v>45106</v>
      </c>
      <c r="Y11" s="48">
        <v>45471</v>
      </c>
      <c r="Z11" s="47">
        <v>45085</v>
      </c>
      <c r="AA11" s="15" t="s">
        <v>171</v>
      </c>
      <c r="AB11" s="16" t="s">
        <v>172</v>
      </c>
      <c r="AC11" s="15" t="s">
        <v>162</v>
      </c>
      <c r="AD11" s="15"/>
      <c r="AE11" s="47">
        <v>45090</v>
      </c>
      <c r="AF11" s="31">
        <v>14720</v>
      </c>
      <c r="AG11" s="15" t="s">
        <v>162</v>
      </c>
      <c r="AH11" s="15">
        <v>24084144</v>
      </c>
      <c r="AI11" s="15" t="s">
        <v>173</v>
      </c>
      <c r="AJ11" s="15"/>
      <c r="AK11" s="47">
        <v>45130</v>
      </c>
      <c r="AL11" s="15"/>
      <c r="AM11" s="15"/>
      <c r="AN11" s="58"/>
    </row>
    <row r="12" s="1" customFormat="1" ht="33.75" outlineLevel="2" spans="1:40">
      <c r="A12" s="15">
        <v>10</v>
      </c>
      <c r="B12" s="15" t="s">
        <v>94</v>
      </c>
      <c r="C12" s="16" t="s">
        <v>174</v>
      </c>
      <c r="D12" s="15"/>
      <c r="E12" s="15" t="s">
        <v>175</v>
      </c>
      <c r="F12" s="15" t="s">
        <v>176</v>
      </c>
      <c r="G12" s="16" t="s">
        <v>177</v>
      </c>
      <c r="H12" s="16" t="s">
        <v>178</v>
      </c>
      <c r="I12" s="16" t="s">
        <v>179</v>
      </c>
      <c r="J12" s="16" t="s">
        <v>180</v>
      </c>
      <c r="K12" s="16" t="s">
        <v>181</v>
      </c>
      <c r="L12" s="16" t="s">
        <v>182</v>
      </c>
      <c r="M12" s="16" t="s">
        <v>20</v>
      </c>
      <c r="N12" s="15">
        <v>1</v>
      </c>
      <c r="O12" s="31">
        <v>550</v>
      </c>
      <c r="P12" s="31">
        <f>O12*12300</f>
        <v>6765000</v>
      </c>
      <c r="Q12" s="46" t="s">
        <v>22</v>
      </c>
      <c r="R12" s="31">
        <v>146.8</v>
      </c>
      <c r="S12" s="31">
        <v>734</v>
      </c>
      <c r="T12" s="31">
        <f t="shared" si="0"/>
        <v>403700</v>
      </c>
      <c r="U12" s="31">
        <f t="shared" si="1"/>
        <v>80740</v>
      </c>
      <c r="V12" s="31">
        <f t="shared" si="2"/>
        <v>201850</v>
      </c>
      <c r="W12" s="32">
        <f t="shared" si="3"/>
        <v>322960</v>
      </c>
      <c r="X12" s="48">
        <v>45106</v>
      </c>
      <c r="Y12" s="48">
        <v>45471</v>
      </c>
      <c r="Z12" s="47">
        <v>45085</v>
      </c>
      <c r="AA12" s="15" t="s">
        <v>183</v>
      </c>
      <c r="AB12" s="16" t="s">
        <v>184</v>
      </c>
      <c r="AC12" s="15" t="s">
        <v>175</v>
      </c>
      <c r="AD12" s="15"/>
      <c r="AE12" s="47">
        <v>45091</v>
      </c>
      <c r="AF12" s="31">
        <v>80740</v>
      </c>
      <c r="AG12" s="15" t="s">
        <v>185</v>
      </c>
      <c r="AH12" s="15">
        <v>78294545</v>
      </c>
      <c r="AI12" s="15" t="s">
        <v>186</v>
      </c>
      <c r="AJ12" s="15"/>
      <c r="AK12" s="15"/>
      <c r="AL12" s="15"/>
      <c r="AM12" s="15"/>
      <c r="AN12" s="58"/>
    </row>
    <row r="13" s="1" customFormat="1" ht="45" outlineLevel="2" spans="1:40">
      <c r="A13" s="15">
        <v>11</v>
      </c>
      <c r="B13" s="15" t="s">
        <v>120</v>
      </c>
      <c r="C13" s="16" t="s">
        <v>187</v>
      </c>
      <c r="D13" s="15"/>
      <c r="E13" s="15" t="s">
        <v>188</v>
      </c>
      <c r="F13" s="16" t="s">
        <v>189</v>
      </c>
      <c r="G13" s="16" t="s">
        <v>190</v>
      </c>
      <c r="H13" s="16" t="s">
        <v>191</v>
      </c>
      <c r="I13" s="16" t="s">
        <v>192</v>
      </c>
      <c r="J13" s="16" t="s">
        <v>193</v>
      </c>
      <c r="K13" s="16" t="s">
        <v>194</v>
      </c>
      <c r="L13" s="16" t="s">
        <v>195</v>
      </c>
      <c r="M13" s="16" t="s">
        <v>20</v>
      </c>
      <c r="N13" s="15">
        <v>1</v>
      </c>
      <c r="O13" s="31">
        <v>750</v>
      </c>
      <c r="P13" s="31">
        <f>O13*10200</f>
        <v>7650000</v>
      </c>
      <c r="Q13" s="46" t="s">
        <v>22</v>
      </c>
      <c r="R13" s="31">
        <v>127.2</v>
      </c>
      <c r="S13" s="31">
        <v>636</v>
      </c>
      <c r="T13" s="31">
        <f t="shared" si="0"/>
        <v>477000</v>
      </c>
      <c r="U13" s="31">
        <f t="shared" si="1"/>
        <v>95400</v>
      </c>
      <c r="V13" s="31">
        <f t="shared" si="2"/>
        <v>238500</v>
      </c>
      <c r="W13" s="32">
        <f t="shared" si="3"/>
        <v>381600</v>
      </c>
      <c r="X13" s="47">
        <v>45107</v>
      </c>
      <c r="Y13" s="47">
        <v>45472</v>
      </c>
      <c r="Z13" s="47">
        <v>45085</v>
      </c>
      <c r="AA13" s="15" t="s">
        <v>196</v>
      </c>
      <c r="AB13" s="16" t="s">
        <v>197</v>
      </c>
      <c r="AC13" s="15" t="s">
        <v>188</v>
      </c>
      <c r="AD13" s="15"/>
      <c r="AE13" s="47">
        <v>45097</v>
      </c>
      <c r="AF13" s="31">
        <v>95400</v>
      </c>
      <c r="AG13" s="15" t="s">
        <v>188</v>
      </c>
      <c r="AH13" s="15">
        <v>68557634</v>
      </c>
      <c r="AI13" s="15" t="s">
        <v>198</v>
      </c>
      <c r="AJ13" s="15"/>
      <c r="AK13" s="47">
        <v>45130</v>
      </c>
      <c r="AL13" s="15"/>
      <c r="AM13" s="15"/>
      <c r="AN13" s="58"/>
    </row>
    <row r="14" s="1" customFormat="1" ht="33.75" outlineLevel="2" spans="1:40">
      <c r="A14" s="15">
        <v>12</v>
      </c>
      <c r="B14" s="15" t="s">
        <v>120</v>
      </c>
      <c r="C14" s="16" t="s">
        <v>199</v>
      </c>
      <c r="D14" s="15"/>
      <c r="E14" s="15" t="s">
        <v>200</v>
      </c>
      <c r="F14" s="16" t="s">
        <v>201</v>
      </c>
      <c r="G14" s="16" t="s">
        <v>202</v>
      </c>
      <c r="H14" s="16" t="s">
        <v>203</v>
      </c>
      <c r="I14" s="16" t="s">
        <v>192</v>
      </c>
      <c r="J14" s="16" t="s">
        <v>193</v>
      </c>
      <c r="K14" s="16" t="s">
        <v>204</v>
      </c>
      <c r="L14" s="16" t="s">
        <v>205</v>
      </c>
      <c r="M14" s="15" t="s">
        <v>20</v>
      </c>
      <c r="N14" s="15">
        <v>1</v>
      </c>
      <c r="O14" s="31">
        <v>1200</v>
      </c>
      <c r="P14" s="31">
        <f>O14*10200</f>
        <v>12240000</v>
      </c>
      <c r="Q14" s="46" t="s">
        <v>22</v>
      </c>
      <c r="R14" s="31">
        <v>127.2</v>
      </c>
      <c r="S14" s="31">
        <v>636</v>
      </c>
      <c r="T14" s="31">
        <f t="shared" si="0"/>
        <v>763200</v>
      </c>
      <c r="U14" s="31">
        <f t="shared" si="1"/>
        <v>152640</v>
      </c>
      <c r="V14" s="31">
        <f t="shared" si="2"/>
        <v>381600</v>
      </c>
      <c r="W14" s="32">
        <f t="shared" si="3"/>
        <v>610560</v>
      </c>
      <c r="X14" s="47">
        <v>45107</v>
      </c>
      <c r="Y14" s="47">
        <v>45472</v>
      </c>
      <c r="Z14" s="47">
        <v>45085</v>
      </c>
      <c r="AA14" s="15" t="s">
        <v>206</v>
      </c>
      <c r="AB14" s="16" t="s">
        <v>207</v>
      </c>
      <c r="AC14" s="15" t="s">
        <v>200</v>
      </c>
      <c r="AD14" s="15"/>
      <c r="AE14" s="47">
        <v>45097</v>
      </c>
      <c r="AF14" s="31">
        <v>152640</v>
      </c>
      <c r="AG14" s="15" t="s">
        <v>200</v>
      </c>
      <c r="AH14" s="15">
        <v>13356763</v>
      </c>
      <c r="AI14" s="15" t="s">
        <v>208</v>
      </c>
      <c r="AJ14" s="15"/>
      <c r="AK14" s="47">
        <v>45130</v>
      </c>
      <c r="AL14" s="15"/>
      <c r="AM14" s="15"/>
      <c r="AN14" s="58"/>
    </row>
    <row r="15" s="1" customFormat="1" ht="45" outlineLevel="2" spans="1:40">
      <c r="A15" s="15">
        <v>13</v>
      </c>
      <c r="B15" s="15" t="s">
        <v>209</v>
      </c>
      <c r="C15" s="16" t="s">
        <v>210</v>
      </c>
      <c r="D15" s="17"/>
      <c r="E15" s="15" t="s">
        <v>211</v>
      </c>
      <c r="F15" s="15" t="s">
        <v>212</v>
      </c>
      <c r="G15" s="16" t="s">
        <v>213</v>
      </c>
      <c r="H15" s="16" t="s">
        <v>214</v>
      </c>
      <c r="I15" s="16" t="s">
        <v>215</v>
      </c>
      <c r="J15" s="16" t="s">
        <v>216</v>
      </c>
      <c r="K15" s="16" t="s">
        <v>217</v>
      </c>
      <c r="L15" s="16" t="s">
        <v>218</v>
      </c>
      <c r="M15" s="15" t="s">
        <v>20</v>
      </c>
      <c r="N15" s="15">
        <v>1</v>
      </c>
      <c r="O15" s="31">
        <v>30</v>
      </c>
      <c r="P15" s="31">
        <f>O15*129000</f>
        <v>3870000</v>
      </c>
      <c r="Q15" s="46" t="s">
        <v>22</v>
      </c>
      <c r="R15" s="31">
        <v>1240</v>
      </c>
      <c r="S15" s="31">
        <v>6200</v>
      </c>
      <c r="T15" s="31">
        <f t="shared" si="0"/>
        <v>186000</v>
      </c>
      <c r="U15" s="31">
        <f t="shared" si="1"/>
        <v>37200</v>
      </c>
      <c r="V15" s="31">
        <f t="shared" si="2"/>
        <v>93000</v>
      </c>
      <c r="W15" s="32">
        <f t="shared" si="3"/>
        <v>148800</v>
      </c>
      <c r="X15" s="47">
        <v>45107</v>
      </c>
      <c r="Y15" s="47">
        <v>45472</v>
      </c>
      <c r="Z15" s="47">
        <v>45093</v>
      </c>
      <c r="AA15" s="15" t="s">
        <v>219</v>
      </c>
      <c r="AB15" s="16" t="s">
        <v>220</v>
      </c>
      <c r="AC15" s="15" t="s">
        <v>211</v>
      </c>
      <c r="AD15" s="15"/>
      <c r="AE15" s="47">
        <v>45098</v>
      </c>
      <c r="AF15" s="31">
        <v>37200</v>
      </c>
      <c r="AG15" s="15" t="s">
        <v>211</v>
      </c>
      <c r="AH15" s="118" t="s">
        <v>221</v>
      </c>
      <c r="AI15" s="15" t="s">
        <v>222</v>
      </c>
      <c r="AJ15" s="15"/>
      <c r="AK15" s="15"/>
      <c r="AL15" s="15"/>
      <c r="AM15" s="15"/>
      <c r="AN15" s="58"/>
    </row>
    <row r="16" s="1" customFormat="1" ht="67.5" outlineLevel="2" spans="1:40">
      <c r="A16" s="15">
        <v>14</v>
      </c>
      <c r="B16" s="15" t="s">
        <v>223</v>
      </c>
      <c r="C16" s="17" t="s">
        <v>224</v>
      </c>
      <c r="D16" s="17"/>
      <c r="E16" s="15" t="s">
        <v>225</v>
      </c>
      <c r="F16" s="15" t="s">
        <v>226</v>
      </c>
      <c r="G16" s="16" t="s">
        <v>227</v>
      </c>
      <c r="H16" s="16" t="s">
        <v>228</v>
      </c>
      <c r="I16" s="16" t="s">
        <v>229</v>
      </c>
      <c r="J16" s="16" t="s">
        <v>230</v>
      </c>
      <c r="K16" s="16" t="s">
        <v>231</v>
      </c>
      <c r="L16" s="16" t="s">
        <v>232</v>
      </c>
      <c r="M16" s="15" t="s">
        <v>20</v>
      </c>
      <c r="N16" s="15">
        <v>1</v>
      </c>
      <c r="O16" s="32">
        <v>40</v>
      </c>
      <c r="P16" s="31">
        <f>O16*15500</f>
        <v>620000</v>
      </c>
      <c r="Q16" s="46" t="s">
        <v>22</v>
      </c>
      <c r="R16" s="31">
        <v>164</v>
      </c>
      <c r="S16" s="31">
        <v>820</v>
      </c>
      <c r="T16" s="31">
        <f t="shared" si="0"/>
        <v>32800</v>
      </c>
      <c r="U16" s="31">
        <f t="shared" si="1"/>
        <v>6560</v>
      </c>
      <c r="V16" s="31">
        <f t="shared" si="2"/>
        <v>16400</v>
      </c>
      <c r="W16" s="32">
        <f t="shared" si="3"/>
        <v>26240</v>
      </c>
      <c r="X16" s="47">
        <v>45115</v>
      </c>
      <c r="Y16" s="47">
        <v>45480</v>
      </c>
      <c r="Z16" s="47">
        <v>45102</v>
      </c>
      <c r="AA16" s="15" t="s">
        <v>233</v>
      </c>
      <c r="AB16" s="16" t="s">
        <v>234</v>
      </c>
      <c r="AC16" s="15" t="s">
        <v>225</v>
      </c>
      <c r="AD16" s="15"/>
      <c r="AE16" s="47">
        <v>45107</v>
      </c>
      <c r="AF16" s="31">
        <v>6560</v>
      </c>
      <c r="AG16" s="15" t="s">
        <v>235</v>
      </c>
      <c r="AH16" s="15">
        <v>55009000</v>
      </c>
      <c r="AI16" s="15" t="s">
        <v>236</v>
      </c>
      <c r="AJ16" s="15"/>
      <c r="AK16" s="15"/>
      <c r="AL16" s="15"/>
      <c r="AM16" s="15"/>
      <c r="AN16" s="58"/>
    </row>
    <row r="17" s="1" customFormat="1" ht="45" outlineLevel="2" spans="1:40">
      <c r="A17" s="15">
        <v>15</v>
      </c>
      <c r="B17" s="15" t="s">
        <v>209</v>
      </c>
      <c r="C17" s="17" t="s">
        <v>237</v>
      </c>
      <c r="D17" s="16"/>
      <c r="E17" s="16" t="s">
        <v>238</v>
      </c>
      <c r="F17" s="16" t="s">
        <v>239</v>
      </c>
      <c r="G17" s="16" t="s">
        <v>240</v>
      </c>
      <c r="H17" s="16" t="s">
        <v>241</v>
      </c>
      <c r="I17" s="16" t="s">
        <v>242</v>
      </c>
      <c r="J17" s="16" t="s">
        <v>243</v>
      </c>
      <c r="K17" s="16" t="s">
        <v>244</v>
      </c>
      <c r="L17" s="16" t="s">
        <v>245</v>
      </c>
      <c r="M17" s="15" t="s">
        <v>20</v>
      </c>
      <c r="N17" s="15">
        <v>1</v>
      </c>
      <c r="O17" s="32">
        <v>251</v>
      </c>
      <c r="P17" s="31">
        <f>O17*10600</f>
        <v>2660600</v>
      </c>
      <c r="Q17" s="46" t="s">
        <v>22</v>
      </c>
      <c r="R17" s="31">
        <v>133.2</v>
      </c>
      <c r="S17" s="31">
        <v>666</v>
      </c>
      <c r="T17" s="31">
        <f t="shared" si="0"/>
        <v>167166</v>
      </c>
      <c r="U17" s="31">
        <f t="shared" si="1"/>
        <v>33433.2</v>
      </c>
      <c r="V17" s="31">
        <f t="shared" si="2"/>
        <v>83583</v>
      </c>
      <c r="W17" s="32">
        <f t="shared" si="3"/>
        <v>133732.8</v>
      </c>
      <c r="X17" s="48">
        <v>45117</v>
      </c>
      <c r="Y17" s="48">
        <v>45482</v>
      </c>
      <c r="Z17" s="47">
        <v>45111</v>
      </c>
      <c r="AA17" s="15" t="s">
        <v>246</v>
      </c>
      <c r="AB17" s="16" t="s">
        <v>247</v>
      </c>
      <c r="AC17" s="16" t="s">
        <v>238</v>
      </c>
      <c r="AD17" s="15"/>
      <c r="AE17" s="47">
        <v>45114</v>
      </c>
      <c r="AF17" s="31">
        <v>33433.2</v>
      </c>
      <c r="AG17" s="16" t="s">
        <v>238</v>
      </c>
      <c r="AH17" s="118" t="s">
        <v>248</v>
      </c>
      <c r="AI17" s="24" t="s">
        <v>249</v>
      </c>
      <c r="AJ17" s="15"/>
      <c r="AK17" s="15"/>
      <c r="AL17" s="15"/>
      <c r="AM17" s="15"/>
      <c r="AN17" s="58"/>
    </row>
    <row r="18" s="1" customFormat="1" ht="67.5" outlineLevel="2" spans="1:40">
      <c r="A18" s="15">
        <v>16</v>
      </c>
      <c r="B18" s="15" t="s">
        <v>120</v>
      </c>
      <c r="C18" s="17" t="s">
        <v>250</v>
      </c>
      <c r="D18" s="15"/>
      <c r="E18" s="15" t="s">
        <v>251</v>
      </c>
      <c r="F18" s="15" t="s">
        <v>252</v>
      </c>
      <c r="G18" s="16" t="s">
        <v>253</v>
      </c>
      <c r="H18" s="16" t="s">
        <v>254</v>
      </c>
      <c r="I18" s="16" t="s">
        <v>255</v>
      </c>
      <c r="J18" s="16" t="s">
        <v>256</v>
      </c>
      <c r="K18" s="16" t="s">
        <v>257</v>
      </c>
      <c r="L18" s="16" t="s">
        <v>258</v>
      </c>
      <c r="M18" s="15" t="s">
        <v>20</v>
      </c>
      <c r="N18" s="15">
        <v>1</v>
      </c>
      <c r="O18" s="31">
        <v>576</v>
      </c>
      <c r="P18" s="31">
        <f>O18*8000</f>
        <v>4608000</v>
      </c>
      <c r="Q18" s="46" t="s">
        <v>22</v>
      </c>
      <c r="R18" s="31">
        <v>98.4</v>
      </c>
      <c r="S18" s="31">
        <v>492</v>
      </c>
      <c r="T18" s="31">
        <f t="shared" si="0"/>
        <v>283392</v>
      </c>
      <c r="U18" s="31">
        <f t="shared" si="1"/>
        <v>56678.4</v>
      </c>
      <c r="V18" s="31">
        <f t="shared" si="2"/>
        <v>141696</v>
      </c>
      <c r="W18" s="32">
        <f t="shared" si="3"/>
        <v>226713.6</v>
      </c>
      <c r="X18" s="48">
        <v>45127</v>
      </c>
      <c r="Y18" s="48">
        <v>45492</v>
      </c>
      <c r="Z18" s="47">
        <v>45112</v>
      </c>
      <c r="AA18" s="15" t="s">
        <v>259</v>
      </c>
      <c r="AB18" s="16" t="s">
        <v>260</v>
      </c>
      <c r="AC18" s="15" t="s">
        <v>251</v>
      </c>
      <c r="AD18" s="15"/>
      <c r="AE18" s="47">
        <v>45125</v>
      </c>
      <c r="AF18" s="31">
        <v>56678.4</v>
      </c>
      <c r="AG18" s="15" t="s">
        <v>261</v>
      </c>
      <c r="AH18" s="118" t="s">
        <v>262</v>
      </c>
      <c r="AI18" s="24" t="s">
        <v>263</v>
      </c>
      <c r="AJ18" s="15"/>
      <c r="AK18" s="15"/>
      <c r="AL18" s="15"/>
      <c r="AM18" s="15"/>
      <c r="AN18" s="58"/>
    </row>
    <row r="19" s="1" customFormat="1" ht="67.5" outlineLevel="2" spans="1:40">
      <c r="A19" s="15">
        <v>17</v>
      </c>
      <c r="B19" s="15" t="s">
        <v>209</v>
      </c>
      <c r="C19" s="17" t="s">
        <v>264</v>
      </c>
      <c r="D19" s="17">
        <v>1</v>
      </c>
      <c r="E19" s="16" t="s">
        <v>265</v>
      </c>
      <c r="F19" s="15" t="s">
        <v>266</v>
      </c>
      <c r="G19" s="16" t="s">
        <v>267</v>
      </c>
      <c r="H19" s="16" t="s">
        <v>268</v>
      </c>
      <c r="I19" s="16" t="s">
        <v>269</v>
      </c>
      <c r="J19" s="16" t="s">
        <v>270</v>
      </c>
      <c r="K19" s="16" t="s">
        <v>271</v>
      </c>
      <c r="L19" s="16" t="s">
        <v>272</v>
      </c>
      <c r="M19" s="15" t="s">
        <v>20</v>
      </c>
      <c r="N19" s="15">
        <v>1</v>
      </c>
      <c r="O19" s="31">
        <v>42</v>
      </c>
      <c r="P19" s="31">
        <f>O19*11500</f>
        <v>483000</v>
      </c>
      <c r="Q19" s="46" t="s">
        <v>22</v>
      </c>
      <c r="R19" s="31">
        <v>142</v>
      </c>
      <c r="S19" s="31">
        <v>710</v>
      </c>
      <c r="T19" s="31">
        <f t="shared" si="0"/>
        <v>29820</v>
      </c>
      <c r="U19" s="31">
        <f t="shared" si="1"/>
        <v>5964</v>
      </c>
      <c r="V19" s="31">
        <f t="shared" si="2"/>
        <v>14910</v>
      </c>
      <c r="W19" s="32">
        <f t="shared" si="3"/>
        <v>23856</v>
      </c>
      <c r="X19" s="48">
        <v>45127</v>
      </c>
      <c r="Y19" s="48">
        <v>45492</v>
      </c>
      <c r="Z19" s="47">
        <v>45124</v>
      </c>
      <c r="AA19" s="15" t="s">
        <v>273</v>
      </c>
      <c r="AB19" s="16" t="s">
        <v>274</v>
      </c>
      <c r="AC19" s="16" t="s">
        <v>265</v>
      </c>
      <c r="AD19" s="15"/>
      <c r="AE19" s="47">
        <v>45126</v>
      </c>
      <c r="AF19" s="31">
        <v>5964</v>
      </c>
      <c r="AG19" s="16" t="s">
        <v>265</v>
      </c>
      <c r="AH19" s="118" t="s">
        <v>275</v>
      </c>
      <c r="AI19" s="24" t="s">
        <v>276</v>
      </c>
      <c r="AJ19" s="15"/>
      <c r="AK19" s="15"/>
      <c r="AL19" s="15"/>
      <c r="AM19" s="15"/>
      <c r="AN19" s="58"/>
    </row>
    <row r="20" s="1" customFormat="1" ht="36" customHeight="1" outlineLevel="2" spans="1:40">
      <c r="A20" s="15">
        <v>18</v>
      </c>
      <c r="B20" s="15" t="s">
        <v>120</v>
      </c>
      <c r="C20" s="17" t="s">
        <v>277</v>
      </c>
      <c r="D20" s="15"/>
      <c r="E20" s="15" t="s">
        <v>278</v>
      </c>
      <c r="F20" s="15" t="s">
        <v>279</v>
      </c>
      <c r="G20" s="16" t="s">
        <v>280</v>
      </c>
      <c r="H20" s="16" t="s">
        <v>281</v>
      </c>
      <c r="I20" s="16" t="s">
        <v>282</v>
      </c>
      <c r="J20" s="16" t="s">
        <v>283</v>
      </c>
      <c r="K20" s="16" t="s">
        <v>284</v>
      </c>
      <c r="L20" s="16" t="s">
        <v>285</v>
      </c>
      <c r="M20" s="26" t="s">
        <v>20</v>
      </c>
      <c r="N20" s="15">
        <v>1</v>
      </c>
      <c r="O20" s="31">
        <v>94.21</v>
      </c>
      <c r="P20" s="31">
        <f>O20*10200</f>
        <v>960942</v>
      </c>
      <c r="Q20" s="46" t="s">
        <v>22</v>
      </c>
      <c r="R20" s="31">
        <v>127.2</v>
      </c>
      <c r="S20" s="31">
        <v>636</v>
      </c>
      <c r="T20" s="31">
        <f t="shared" si="0"/>
        <v>59917.56</v>
      </c>
      <c r="U20" s="31">
        <f t="shared" si="1"/>
        <v>11983.512</v>
      </c>
      <c r="V20" s="31">
        <f t="shared" si="2"/>
        <v>29958.78</v>
      </c>
      <c r="W20" s="32">
        <f t="shared" si="3"/>
        <v>47934.048</v>
      </c>
      <c r="X20" s="48">
        <v>45131</v>
      </c>
      <c r="Y20" s="48">
        <v>45496</v>
      </c>
      <c r="Z20" s="47">
        <v>45117</v>
      </c>
      <c r="AA20" s="15" t="s">
        <v>286</v>
      </c>
      <c r="AB20" s="16" t="s">
        <v>287</v>
      </c>
      <c r="AC20" s="15" t="s">
        <v>278</v>
      </c>
      <c r="AD20" s="15"/>
      <c r="AE20" s="47">
        <v>48409</v>
      </c>
      <c r="AF20" s="31">
        <v>11983.512</v>
      </c>
      <c r="AG20" s="15" t="s">
        <v>288</v>
      </c>
      <c r="AH20" s="15">
        <v>66588966</v>
      </c>
      <c r="AI20" s="24" t="s">
        <v>289</v>
      </c>
      <c r="AJ20" s="15"/>
      <c r="AK20" s="15"/>
      <c r="AL20" s="15"/>
      <c r="AM20" s="15"/>
      <c r="AN20" s="58"/>
    </row>
    <row r="21" s="1" customFormat="1" ht="36" customHeight="1" outlineLevel="2" spans="1:40">
      <c r="A21" s="15">
        <v>19</v>
      </c>
      <c r="B21" s="15" t="s">
        <v>70</v>
      </c>
      <c r="C21" s="17" t="s">
        <v>290</v>
      </c>
      <c r="D21" s="15"/>
      <c r="E21" s="16" t="s">
        <v>291</v>
      </c>
      <c r="F21" s="16" t="s">
        <v>292</v>
      </c>
      <c r="G21" s="16" t="s">
        <v>293</v>
      </c>
      <c r="H21" s="16" t="s">
        <v>294</v>
      </c>
      <c r="I21" s="16" t="s">
        <v>295</v>
      </c>
      <c r="J21" s="16" t="s">
        <v>296</v>
      </c>
      <c r="K21" s="16" t="s">
        <v>297</v>
      </c>
      <c r="L21" s="16" t="s">
        <v>298</v>
      </c>
      <c r="M21" s="26" t="s">
        <v>20</v>
      </c>
      <c r="N21" s="15">
        <v>1</v>
      </c>
      <c r="O21" s="31">
        <v>501</v>
      </c>
      <c r="P21" s="31">
        <f>O21*10000</f>
        <v>5010000</v>
      </c>
      <c r="Q21" s="46" t="s">
        <v>22</v>
      </c>
      <c r="R21" s="31">
        <v>120</v>
      </c>
      <c r="S21" s="31">
        <v>600</v>
      </c>
      <c r="T21" s="31">
        <f t="shared" si="0"/>
        <v>300600</v>
      </c>
      <c r="U21" s="31">
        <f t="shared" si="1"/>
        <v>60120</v>
      </c>
      <c r="V21" s="31">
        <f t="shared" si="2"/>
        <v>150300</v>
      </c>
      <c r="W21" s="32">
        <f t="shared" si="3"/>
        <v>240480</v>
      </c>
      <c r="X21" s="48">
        <v>45131</v>
      </c>
      <c r="Y21" s="48">
        <v>45496</v>
      </c>
      <c r="Z21" s="47">
        <v>45117</v>
      </c>
      <c r="AA21" s="15" t="s">
        <v>299</v>
      </c>
      <c r="AB21" s="16" t="s">
        <v>300</v>
      </c>
      <c r="AC21" s="16" t="s">
        <v>291</v>
      </c>
      <c r="AD21" s="15"/>
      <c r="AE21" s="47">
        <v>45120</v>
      </c>
      <c r="AF21" s="31">
        <v>60120</v>
      </c>
      <c r="AG21" s="16" t="s">
        <v>291</v>
      </c>
      <c r="AH21" s="118" t="s">
        <v>301</v>
      </c>
      <c r="AI21" s="24" t="s">
        <v>302</v>
      </c>
      <c r="AJ21" s="15"/>
      <c r="AK21" s="15"/>
      <c r="AL21" s="15"/>
      <c r="AM21" s="15"/>
      <c r="AN21" s="58"/>
    </row>
    <row r="22" s="1" customFormat="1" ht="36" customHeight="1" outlineLevel="2" spans="1:40">
      <c r="A22" s="15">
        <v>20</v>
      </c>
      <c r="B22" s="15" t="s">
        <v>120</v>
      </c>
      <c r="C22" s="17" t="s">
        <v>303</v>
      </c>
      <c r="D22" s="15"/>
      <c r="E22" s="15" t="s">
        <v>304</v>
      </c>
      <c r="F22" s="16" t="s">
        <v>305</v>
      </c>
      <c r="G22" s="16" t="s">
        <v>306</v>
      </c>
      <c r="H22" s="16" t="s">
        <v>307</v>
      </c>
      <c r="I22" s="16" t="s">
        <v>308</v>
      </c>
      <c r="J22" s="16" t="s">
        <v>309</v>
      </c>
      <c r="K22" s="16" t="s">
        <v>310</v>
      </c>
      <c r="L22" s="16" t="s">
        <v>311</v>
      </c>
      <c r="M22" s="15" t="s">
        <v>20</v>
      </c>
      <c r="N22" s="15">
        <v>1</v>
      </c>
      <c r="O22" s="31">
        <v>201</v>
      </c>
      <c r="P22" s="31">
        <f>O22*10300</f>
        <v>2070300</v>
      </c>
      <c r="Q22" s="46" t="s">
        <v>22</v>
      </c>
      <c r="R22" s="31">
        <v>130.8</v>
      </c>
      <c r="S22" s="31">
        <v>654</v>
      </c>
      <c r="T22" s="31">
        <f t="shared" si="0"/>
        <v>131454</v>
      </c>
      <c r="U22" s="31">
        <f t="shared" si="1"/>
        <v>26290.8</v>
      </c>
      <c r="V22" s="31">
        <f t="shared" si="2"/>
        <v>65727</v>
      </c>
      <c r="W22" s="32">
        <f t="shared" si="3"/>
        <v>105163.2</v>
      </c>
      <c r="X22" s="47">
        <v>45141</v>
      </c>
      <c r="Y22" s="47">
        <v>45506</v>
      </c>
      <c r="Z22" s="47">
        <v>45126</v>
      </c>
      <c r="AA22" s="15" t="s">
        <v>312</v>
      </c>
      <c r="AB22" s="16" t="s">
        <v>313</v>
      </c>
      <c r="AC22" s="15" t="s">
        <v>304</v>
      </c>
      <c r="AD22" s="15"/>
      <c r="AE22" s="47">
        <v>45140</v>
      </c>
      <c r="AF22" s="31">
        <v>26290.8</v>
      </c>
      <c r="AG22" s="15" t="s">
        <v>314</v>
      </c>
      <c r="AH22" s="15">
        <v>55775719</v>
      </c>
      <c r="AI22" s="24" t="s">
        <v>315</v>
      </c>
      <c r="AJ22" s="15"/>
      <c r="AK22" s="15"/>
      <c r="AL22" s="15"/>
      <c r="AM22" s="15"/>
      <c r="AN22" s="58"/>
    </row>
    <row r="23" s="1" customFormat="1" ht="36" customHeight="1" outlineLevel="2" spans="1:40">
      <c r="A23" s="15">
        <v>21</v>
      </c>
      <c r="B23" s="15" t="s">
        <v>94</v>
      </c>
      <c r="C23" s="17" t="s">
        <v>316</v>
      </c>
      <c r="D23" s="15"/>
      <c r="E23" s="15" t="s">
        <v>317</v>
      </c>
      <c r="F23" s="16" t="s">
        <v>318</v>
      </c>
      <c r="G23" s="16" t="s">
        <v>319</v>
      </c>
      <c r="H23" s="16" t="s">
        <v>320</v>
      </c>
      <c r="I23" s="16" t="s">
        <v>321</v>
      </c>
      <c r="J23" s="16" t="s">
        <v>322</v>
      </c>
      <c r="K23" s="16" t="s">
        <v>323</v>
      </c>
      <c r="L23" s="16" t="s">
        <v>324</v>
      </c>
      <c r="M23" s="15" t="s">
        <v>20</v>
      </c>
      <c r="N23" s="15">
        <v>1</v>
      </c>
      <c r="O23" s="31">
        <v>265</v>
      </c>
      <c r="P23" s="31">
        <f>O23*9000</f>
        <v>2385000</v>
      </c>
      <c r="Q23" s="46" t="s">
        <v>22</v>
      </c>
      <c r="R23" s="31">
        <v>112</v>
      </c>
      <c r="S23" s="31">
        <v>560</v>
      </c>
      <c r="T23" s="31">
        <f t="shared" si="0"/>
        <v>148400</v>
      </c>
      <c r="U23" s="31">
        <f t="shared" si="1"/>
        <v>29680</v>
      </c>
      <c r="V23" s="31">
        <f t="shared" si="2"/>
        <v>74200</v>
      </c>
      <c r="W23" s="32">
        <f t="shared" si="3"/>
        <v>118720</v>
      </c>
      <c r="X23" s="47">
        <v>45147</v>
      </c>
      <c r="Y23" s="47">
        <v>45512</v>
      </c>
      <c r="Z23" s="47">
        <v>45145</v>
      </c>
      <c r="AA23" s="15" t="s">
        <v>325</v>
      </c>
      <c r="AB23" s="16" t="s">
        <v>326</v>
      </c>
      <c r="AC23" s="15" t="s">
        <v>317</v>
      </c>
      <c r="AD23" s="15"/>
      <c r="AE23" s="47">
        <v>45145</v>
      </c>
      <c r="AF23" s="31">
        <v>29680</v>
      </c>
      <c r="AG23" s="15" t="s">
        <v>317</v>
      </c>
      <c r="AH23" s="15">
        <v>84642788</v>
      </c>
      <c r="AI23" s="24" t="s">
        <v>327</v>
      </c>
      <c r="AJ23" s="15"/>
      <c r="AK23" s="15"/>
      <c r="AL23" s="15"/>
      <c r="AM23" s="15"/>
      <c r="AN23" s="58"/>
    </row>
    <row r="24" s="1" customFormat="1" ht="36" customHeight="1" outlineLevel="2" spans="1:40">
      <c r="A24" s="15">
        <v>22</v>
      </c>
      <c r="B24" s="15" t="s">
        <v>328</v>
      </c>
      <c r="C24" s="17" t="s">
        <v>329</v>
      </c>
      <c r="D24" s="15"/>
      <c r="E24" s="16" t="s">
        <v>330</v>
      </c>
      <c r="F24" s="15" t="s">
        <v>331</v>
      </c>
      <c r="G24" s="16" t="s">
        <v>332</v>
      </c>
      <c r="H24" s="16" t="s">
        <v>333</v>
      </c>
      <c r="I24" s="16" t="s">
        <v>334</v>
      </c>
      <c r="J24" s="16" t="s">
        <v>335</v>
      </c>
      <c r="K24" s="16" t="s">
        <v>336</v>
      </c>
      <c r="L24" s="16" t="s">
        <v>337</v>
      </c>
      <c r="M24" s="15" t="s">
        <v>20</v>
      </c>
      <c r="N24" s="15">
        <v>1</v>
      </c>
      <c r="O24" s="31">
        <v>30</v>
      </c>
      <c r="P24" s="31">
        <f>O24*9000</f>
        <v>270000</v>
      </c>
      <c r="Q24" s="46" t="s">
        <v>22</v>
      </c>
      <c r="R24" s="31">
        <v>112</v>
      </c>
      <c r="S24" s="31">
        <v>560</v>
      </c>
      <c r="T24" s="31">
        <f t="shared" si="0"/>
        <v>16800</v>
      </c>
      <c r="U24" s="31">
        <f t="shared" si="1"/>
        <v>3360</v>
      </c>
      <c r="V24" s="31">
        <f t="shared" si="2"/>
        <v>8400</v>
      </c>
      <c r="W24" s="32">
        <f t="shared" si="3"/>
        <v>13440</v>
      </c>
      <c r="X24" s="48">
        <v>45149</v>
      </c>
      <c r="Y24" s="48">
        <v>45514</v>
      </c>
      <c r="Z24" s="47">
        <v>45145</v>
      </c>
      <c r="AA24" s="15" t="s">
        <v>338</v>
      </c>
      <c r="AB24" s="16" t="s">
        <v>339</v>
      </c>
      <c r="AC24" s="16" t="s">
        <v>330</v>
      </c>
      <c r="AD24" s="15"/>
      <c r="AE24" s="47">
        <v>45146</v>
      </c>
      <c r="AF24" s="31">
        <v>3360</v>
      </c>
      <c r="AG24" s="15" t="s">
        <v>340</v>
      </c>
      <c r="AH24" s="15">
        <v>91167695</v>
      </c>
      <c r="AI24" s="15" t="s">
        <v>341</v>
      </c>
      <c r="AJ24" s="15"/>
      <c r="AK24" s="15"/>
      <c r="AL24" s="15"/>
      <c r="AM24" s="15"/>
      <c r="AN24" s="58"/>
    </row>
    <row r="25" s="1" customFormat="1" ht="36" customHeight="1" outlineLevel="2" spans="1:40">
      <c r="A25" s="15">
        <v>23</v>
      </c>
      <c r="B25" s="15" t="s">
        <v>94</v>
      </c>
      <c r="C25" s="17" t="s">
        <v>342</v>
      </c>
      <c r="D25" s="15"/>
      <c r="E25" s="15" t="s">
        <v>343</v>
      </c>
      <c r="F25" s="16" t="s">
        <v>344</v>
      </c>
      <c r="G25" s="16" t="s">
        <v>345</v>
      </c>
      <c r="H25" s="16" t="s">
        <v>346</v>
      </c>
      <c r="I25" s="16" t="s">
        <v>347</v>
      </c>
      <c r="J25" s="16" t="s">
        <v>348</v>
      </c>
      <c r="K25" s="16" t="s">
        <v>349</v>
      </c>
      <c r="L25" s="16" t="s">
        <v>350</v>
      </c>
      <c r="M25" s="15" t="s">
        <v>20</v>
      </c>
      <c r="N25" s="15">
        <v>1</v>
      </c>
      <c r="O25" s="31">
        <v>600</v>
      </c>
      <c r="P25" s="31">
        <f>O25*10300</f>
        <v>6180000</v>
      </c>
      <c r="Q25" s="46" t="s">
        <v>22</v>
      </c>
      <c r="R25" s="31">
        <v>130.8</v>
      </c>
      <c r="S25" s="31">
        <v>654</v>
      </c>
      <c r="T25" s="31">
        <f t="shared" si="0"/>
        <v>392400</v>
      </c>
      <c r="U25" s="31">
        <f t="shared" si="1"/>
        <v>78480</v>
      </c>
      <c r="V25" s="31">
        <f t="shared" si="2"/>
        <v>196200</v>
      </c>
      <c r="W25" s="32">
        <f t="shared" si="3"/>
        <v>313920</v>
      </c>
      <c r="X25" s="47">
        <v>45149</v>
      </c>
      <c r="Y25" s="48">
        <v>45514</v>
      </c>
      <c r="Z25" s="47">
        <v>45126</v>
      </c>
      <c r="AA25" s="15" t="s">
        <v>351</v>
      </c>
      <c r="AB25" s="16" t="s">
        <v>352</v>
      </c>
      <c r="AC25" s="15" t="s">
        <v>343</v>
      </c>
      <c r="AD25" s="15"/>
      <c r="AE25" s="47">
        <v>45148</v>
      </c>
      <c r="AF25" s="15">
        <v>78480</v>
      </c>
      <c r="AG25" s="15" t="s">
        <v>314</v>
      </c>
      <c r="AH25" s="15">
        <v>78133337</v>
      </c>
      <c r="AI25" s="24" t="s">
        <v>353</v>
      </c>
      <c r="AJ25" s="15"/>
      <c r="AK25" s="15"/>
      <c r="AL25" s="15"/>
      <c r="AM25" s="15"/>
      <c r="AN25" s="58"/>
    </row>
    <row r="26" s="1" customFormat="1" ht="56.25" outlineLevel="2" spans="1:40">
      <c r="A26" s="15">
        <v>24</v>
      </c>
      <c r="B26" s="15" t="s">
        <v>70</v>
      </c>
      <c r="C26" s="17" t="s">
        <v>354</v>
      </c>
      <c r="D26" s="15"/>
      <c r="E26" s="16" t="s">
        <v>355</v>
      </c>
      <c r="F26" s="15" t="s">
        <v>356</v>
      </c>
      <c r="G26" s="16" t="s">
        <v>357</v>
      </c>
      <c r="H26" s="16" t="s">
        <v>358</v>
      </c>
      <c r="I26" s="16" t="s">
        <v>359</v>
      </c>
      <c r="J26" s="16" t="s">
        <v>360</v>
      </c>
      <c r="K26" s="16" t="s">
        <v>361</v>
      </c>
      <c r="L26" s="16" t="s">
        <v>362</v>
      </c>
      <c r="M26" s="33" t="s">
        <v>20</v>
      </c>
      <c r="N26" s="15">
        <v>1</v>
      </c>
      <c r="O26" s="31">
        <v>120</v>
      </c>
      <c r="P26" s="31">
        <f>O26*10200</f>
        <v>1224000</v>
      </c>
      <c r="Q26" s="46" t="s">
        <v>22</v>
      </c>
      <c r="R26" s="31">
        <v>127.2</v>
      </c>
      <c r="S26" s="31">
        <v>636</v>
      </c>
      <c r="T26" s="31">
        <f t="shared" si="0"/>
        <v>76320</v>
      </c>
      <c r="U26" s="31">
        <f t="shared" si="1"/>
        <v>15264</v>
      </c>
      <c r="V26" s="31">
        <f t="shared" si="2"/>
        <v>38160</v>
      </c>
      <c r="W26" s="32">
        <f t="shared" si="3"/>
        <v>61056</v>
      </c>
      <c r="X26" s="48">
        <v>45152</v>
      </c>
      <c r="Y26" s="48">
        <v>45517</v>
      </c>
      <c r="Z26" s="47">
        <v>45145</v>
      </c>
      <c r="AA26" s="16" t="s">
        <v>363</v>
      </c>
      <c r="AB26" s="16" t="s">
        <v>364</v>
      </c>
      <c r="AC26" s="16" t="s">
        <v>355</v>
      </c>
      <c r="AD26" s="15"/>
      <c r="AE26" s="47">
        <v>45146</v>
      </c>
      <c r="AF26" s="31">
        <v>15264</v>
      </c>
      <c r="AG26" s="16" t="s">
        <v>355</v>
      </c>
      <c r="AH26" s="15">
        <v>14637318</v>
      </c>
      <c r="AI26" s="24" t="s">
        <v>365</v>
      </c>
      <c r="AJ26" s="15"/>
      <c r="AK26" s="15"/>
      <c r="AL26" s="15"/>
      <c r="AM26" s="15"/>
      <c r="AN26" s="58"/>
    </row>
    <row r="27" s="1" customFormat="1" ht="33.75" outlineLevel="2" spans="1:40">
      <c r="A27" s="15">
        <v>25</v>
      </c>
      <c r="B27" s="15" t="s">
        <v>70</v>
      </c>
      <c r="C27" s="17" t="s">
        <v>366</v>
      </c>
      <c r="D27" s="15"/>
      <c r="E27" s="15" t="s">
        <v>367</v>
      </c>
      <c r="F27" s="16" t="s">
        <v>368</v>
      </c>
      <c r="G27" s="16" t="s">
        <v>369</v>
      </c>
      <c r="H27" s="16" t="s">
        <v>370</v>
      </c>
      <c r="I27" s="16" t="s">
        <v>371</v>
      </c>
      <c r="J27" s="16" t="s">
        <v>372</v>
      </c>
      <c r="K27" s="16" t="s">
        <v>373</v>
      </c>
      <c r="L27" s="16" t="s">
        <v>374</v>
      </c>
      <c r="M27" s="15" t="s">
        <v>20</v>
      </c>
      <c r="N27" s="15">
        <v>1</v>
      </c>
      <c r="O27" s="31">
        <v>32.14</v>
      </c>
      <c r="P27" s="31">
        <f>O27*6000</f>
        <v>192840</v>
      </c>
      <c r="Q27" s="46" t="s">
        <v>375</v>
      </c>
      <c r="R27" s="31">
        <v>76</v>
      </c>
      <c r="S27" s="31">
        <v>380</v>
      </c>
      <c r="T27" s="31">
        <f t="shared" si="0"/>
        <v>12213.2</v>
      </c>
      <c r="U27" s="31">
        <f t="shared" si="1"/>
        <v>2442.64</v>
      </c>
      <c r="V27" s="31">
        <f t="shared" si="2"/>
        <v>6106.6</v>
      </c>
      <c r="W27" s="32">
        <f t="shared" si="3"/>
        <v>9770.56</v>
      </c>
      <c r="X27" s="48">
        <v>45155</v>
      </c>
      <c r="Y27" s="48">
        <v>45520</v>
      </c>
      <c r="Z27" s="47">
        <v>45145</v>
      </c>
      <c r="AA27" s="15" t="s">
        <v>376</v>
      </c>
      <c r="AB27" s="16" t="s">
        <v>377</v>
      </c>
      <c r="AC27" s="15" t="s">
        <v>367</v>
      </c>
      <c r="AD27" s="15"/>
      <c r="AE27" s="47">
        <v>45146</v>
      </c>
      <c r="AF27" s="31">
        <v>2442.64</v>
      </c>
      <c r="AG27" s="15" t="s">
        <v>378</v>
      </c>
      <c r="AH27" s="15">
        <v>94176797</v>
      </c>
      <c r="AI27" s="24" t="s">
        <v>379</v>
      </c>
      <c r="AJ27" s="15"/>
      <c r="AK27" s="15"/>
      <c r="AL27" s="15"/>
      <c r="AM27" s="15"/>
      <c r="AN27" s="58"/>
    </row>
    <row r="28" s="1" customFormat="1" ht="36" customHeight="1" outlineLevel="2" spans="1:40">
      <c r="A28" s="15">
        <v>26</v>
      </c>
      <c r="B28" s="15" t="s">
        <v>120</v>
      </c>
      <c r="C28" s="17" t="s">
        <v>380</v>
      </c>
      <c r="D28" s="15"/>
      <c r="E28" s="15" t="s">
        <v>381</v>
      </c>
      <c r="F28" s="15" t="s">
        <v>382</v>
      </c>
      <c r="G28" s="16" t="s">
        <v>383</v>
      </c>
      <c r="H28" s="16" t="s">
        <v>384</v>
      </c>
      <c r="I28" s="16" t="s">
        <v>385</v>
      </c>
      <c r="J28" s="16" t="s">
        <v>386</v>
      </c>
      <c r="K28" s="16" t="s">
        <v>387</v>
      </c>
      <c r="L28" s="16" t="s">
        <v>388</v>
      </c>
      <c r="M28" s="16" t="s">
        <v>20</v>
      </c>
      <c r="N28" s="15">
        <v>1</v>
      </c>
      <c r="O28" s="31">
        <v>505</v>
      </c>
      <c r="P28" s="31">
        <f>O28*9800</f>
        <v>4949000</v>
      </c>
      <c r="Q28" s="46" t="s">
        <v>22</v>
      </c>
      <c r="R28" s="31">
        <v>126.8</v>
      </c>
      <c r="S28" s="31">
        <v>634</v>
      </c>
      <c r="T28" s="31">
        <f t="shared" si="0"/>
        <v>320170</v>
      </c>
      <c r="U28" s="31">
        <f t="shared" si="1"/>
        <v>64034</v>
      </c>
      <c r="V28" s="31">
        <f t="shared" si="2"/>
        <v>160085</v>
      </c>
      <c r="W28" s="32">
        <f t="shared" si="3"/>
        <v>256136</v>
      </c>
      <c r="X28" s="47">
        <v>45160</v>
      </c>
      <c r="Y28" s="47">
        <v>45525</v>
      </c>
      <c r="Z28" s="47">
        <v>45145</v>
      </c>
      <c r="AA28" s="15" t="s">
        <v>389</v>
      </c>
      <c r="AB28" s="16" t="s">
        <v>390</v>
      </c>
      <c r="AC28" s="15" t="s">
        <v>381</v>
      </c>
      <c r="AD28" s="15"/>
      <c r="AE28" s="47">
        <v>45153</v>
      </c>
      <c r="AF28" s="31">
        <v>64034</v>
      </c>
      <c r="AG28" s="15" t="s">
        <v>381</v>
      </c>
      <c r="AH28" s="15">
        <v>84578890</v>
      </c>
      <c r="AI28" s="15" t="s">
        <v>391</v>
      </c>
      <c r="AJ28" s="15"/>
      <c r="AK28" s="15"/>
      <c r="AL28" s="15"/>
      <c r="AM28" s="15"/>
      <c r="AN28" s="58"/>
    </row>
    <row r="29" s="1" customFormat="1" ht="36" customHeight="1" outlineLevel="2" spans="1:40">
      <c r="A29" s="15">
        <v>27</v>
      </c>
      <c r="B29" s="15" t="s">
        <v>120</v>
      </c>
      <c r="C29" s="17" t="s">
        <v>392</v>
      </c>
      <c r="D29" s="15"/>
      <c r="E29" s="15" t="s">
        <v>393</v>
      </c>
      <c r="F29" s="15" t="s">
        <v>394</v>
      </c>
      <c r="G29" s="16" t="s">
        <v>395</v>
      </c>
      <c r="H29" s="16" t="s">
        <v>396</v>
      </c>
      <c r="I29" s="16" t="s">
        <v>397</v>
      </c>
      <c r="J29" s="16" t="s">
        <v>398</v>
      </c>
      <c r="K29" s="16" t="s">
        <v>399</v>
      </c>
      <c r="L29" s="16" t="s">
        <v>400</v>
      </c>
      <c r="M29" s="16" t="s">
        <v>20</v>
      </c>
      <c r="N29" s="15">
        <v>1</v>
      </c>
      <c r="O29" s="31">
        <v>770</v>
      </c>
      <c r="P29" s="31">
        <f>O29*9800</f>
        <v>7546000</v>
      </c>
      <c r="Q29" s="46" t="s">
        <v>22</v>
      </c>
      <c r="R29" s="31">
        <v>126.8</v>
      </c>
      <c r="S29" s="31">
        <v>634</v>
      </c>
      <c r="T29" s="31">
        <f t="shared" si="0"/>
        <v>488180</v>
      </c>
      <c r="U29" s="31">
        <f t="shared" si="1"/>
        <v>97636</v>
      </c>
      <c r="V29" s="31">
        <f t="shared" si="2"/>
        <v>244090</v>
      </c>
      <c r="W29" s="32">
        <f t="shared" si="3"/>
        <v>390544</v>
      </c>
      <c r="X29" s="47">
        <v>45160</v>
      </c>
      <c r="Y29" s="47">
        <v>45525</v>
      </c>
      <c r="Z29" s="47">
        <v>45145</v>
      </c>
      <c r="AA29" s="15" t="s">
        <v>401</v>
      </c>
      <c r="AB29" s="16" t="s">
        <v>402</v>
      </c>
      <c r="AC29" s="15" t="s">
        <v>393</v>
      </c>
      <c r="AD29" s="15"/>
      <c r="AE29" s="47">
        <v>45152</v>
      </c>
      <c r="AF29" s="31">
        <v>97636</v>
      </c>
      <c r="AG29" s="15" t="s">
        <v>393</v>
      </c>
      <c r="AH29" s="15">
        <v>64455381</v>
      </c>
      <c r="AI29" s="24" t="s">
        <v>403</v>
      </c>
      <c r="AJ29" s="15"/>
      <c r="AK29" s="15"/>
      <c r="AL29" s="15"/>
      <c r="AM29" s="15"/>
      <c r="AN29" s="58"/>
    </row>
    <row r="30" s="1" customFormat="1" ht="36" customHeight="1" outlineLevel="2" spans="1:40">
      <c r="A30" s="15">
        <v>28</v>
      </c>
      <c r="B30" s="15" t="s">
        <v>120</v>
      </c>
      <c r="C30" s="17" t="s">
        <v>404</v>
      </c>
      <c r="D30" s="15"/>
      <c r="E30" s="20" t="s">
        <v>405</v>
      </c>
      <c r="F30" s="21" t="s">
        <v>406</v>
      </c>
      <c r="G30" s="16" t="s">
        <v>407</v>
      </c>
      <c r="H30" s="16" t="s">
        <v>408</v>
      </c>
      <c r="I30" s="16" t="s">
        <v>409</v>
      </c>
      <c r="J30" s="16" t="s">
        <v>410</v>
      </c>
      <c r="K30" s="16" t="s">
        <v>411</v>
      </c>
      <c r="L30" s="16" t="s">
        <v>412</v>
      </c>
      <c r="M30" s="15" t="s">
        <v>20</v>
      </c>
      <c r="N30" s="15">
        <v>1</v>
      </c>
      <c r="O30" s="31">
        <v>8</v>
      </c>
      <c r="P30" s="31">
        <f>O30*17900</f>
        <v>143200</v>
      </c>
      <c r="Q30" s="46" t="s">
        <v>22</v>
      </c>
      <c r="R30" s="31">
        <v>191.6</v>
      </c>
      <c r="S30" s="31">
        <v>958</v>
      </c>
      <c r="T30" s="31">
        <f t="shared" si="0"/>
        <v>7664</v>
      </c>
      <c r="U30" s="31">
        <f t="shared" si="1"/>
        <v>1532.8</v>
      </c>
      <c r="V30" s="31">
        <f t="shared" si="2"/>
        <v>3832</v>
      </c>
      <c r="W30" s="32">
        <f t="shared" si="3"/>
        <v>6131.2</v>
      </c>
      <c r="X30" s="47">
        <v>45164</v>
      </c>
      <c r="Y30" s="47">
        <v>45529</v>
      </c>
      <c r="Z30" s="47">
        <v>45145</v>
      </c>
      <c r="AA30" s="15" t="s">
        <v>413</v>
      </c>
      <c r="AB30" s="16" t="s">
        <v>414</v>
      </c>
      <c r="AC30" s="20" t="s">
        <v>405</v>
      </c>
      <c r="AD30" s="15"/>
      <c r="AE30" s="47">
        <v>45149</v>
      </c>
      <c r="AF30" s="31">
        <v>1532.8</v>
      </c>
      <c r="AG30" s="20" t="s">
        <v>405</v>
      </c>
      <c r="AH30" s="15">
        <v>68666351</v>
      </c>
      <c r="AI30" s="24" t="s">
        <v>415</v>
      </c>
      <c r="AJ30" s="15"/>
      <c r="AK30" s="15"/>
      <c r="AL30" s="15"/>
      <c r="AM30" s="15"/>
      <c r="AN30" s="58"/>
    </row>
    <row r="31" s="1" customFormat="1" ht="45" outlineLevel="2" spans="1:40">
      <c r="A31" s="15">
        <v>29</v>
      </c>
      <c r="B31" s="15" t="s">
        <v>120</v>
      </c>
      <c r="C31" s="17" t="s">
        <v>416</v>
      </c>
      <c r="D31" s="15"/>
      <c r="E31" s="20" t="s">
        <v>405</v>
      </c>
      <c r="F31" s="21" t="s">
        <v>417</v>
      </c>
      <c r="G31" s="16" t="s">
        <v>407</v>
      </c>
      <c r="H31" s="16" t="s">
        <v>408</v>
      </c>
      <c r="I31" s="16" t="s">
        <v>409</v>
      </c>
      <c r="J31" s="16" t="s">
        <v>410</v>
      </c>
      <c r="K31" s="16" t="s">
        <v>411</v>
      </c>
      <c r="L31" s="16" t="s">
        <v>412</v>
      </c>
      <c r="M31" s="16" t="s">
        <v>20</v>
      </c>
      <c r="N31" s="15">
        <v>1</v>
      </c>
      <c r="O31" s="31">
        <v>402</v>
      </c>
      <c r="P31" s="31">
        <f>O31*9900</f>
        <v>3979800</v>
      </c>
      <c r="Q31" s="46" t="s">
        <v>22</v>
      </c>
      <c r="R31" s="31">
        <v>127.6</v>
      </c>
      <c r="S31" s="31">
        <v>638</v>
      </c>
      <c r="T31" s="31">
        <f t="shared" si="0"/>
        <v>256476</v>
      </c>
      <c r="U31" s="31">
        <f t="shared" si="1"/>
        <v>51295.2</v>
      </c>
      <c r="V31" s="31">
        <f t="shared" si="2"/>
        <v>128238</v>
      </c>
      <c r="W31" s="32">
        <f t="shared" si="3"/>
        <v>205180.8</v>
      </c>
      <c r="X31" s="47">
        <v>45167</v>
      </c>
      <c r="Y31" s="47">
        <v>45532</v>
      </c>
      <c r="Z31" s="47">
        <v>45145</v>
      </c>
      <c r="AA31" s="15" t="s">
        <v>418</v>
      </c>
      <c r="AB31" s="16" t="s">
        <v>419</v>
      </c>
      <c r="AC31" s="20" t="s">
        <v>405</v>
      </c>
      <c r="AD31" s="15"/>
      <c r="AE31" s="47">
        <v>45149</v>
      </c>
      <c r="AF31" s="31">
        <v>51295.2</v>
      </c>
      <c r="AG31" s="20" t="s">
        <v>405</v>
      </c>
      <c r="AH31" s="15">
        <v>76779352</v>
      </c>
      <c r="AI31" s="24" t="s">
        <v>420</v>
      </c>
      <c r="AJ31" s="15"/>
      <c r="AK31" s="15"/>
      <c r="AL31" s="15"/>
      <c r="AM31" s="15"/>
      <c r="AN31" s="58"/>
    </row>
    <row r="32" s="1" customFormat="1" ht="22.5" outlineLevel="1" spans="1:40">
      <c r="A32" s="15"/>
      <c r="B32" s="15"/>
      <c r="C32" s="17"/>
      <c r="D32" s="15"/>
      <c r="E32" s="20"/>
      <c r="F32" s="21"/>
      <c r="G32" s="16"/>
      <c r="H32" s="16"/>
      <c r="I32" s="16"/>
      <c r="J32" s="16"/>
      <c r="K32" s="16"/>
      <c r="L32" s="16"/>
      <c r="M32" s="14" t="s">
        <v>421</v>
      </c>
      <c r="N32" s="15">
        <f>SUBTOTAL(9,N3:N31)</f>
        <v>29</v>
      </c>
      <c r="O32" s="31">
        <f>SUBTOTAL(9,O3:O31)</f>
        <v>9436.5</v>
      </c>
      <c r="P32" s="31"/>
      <c r="Q32" s="46"/>
      <c r="R32" s="31"/>
      <c r="S32" s="31"/>
      <c r="T32" s="31">
        <f>SUBTOTAL(9,T3:T31)</f>
        <v>6300938.86</v>
      </c>
      <c r="U32" s="31">
        <f>SUBTOTAL(9,U3:U31)</f>
        <v>1260187.772</v>
      </c>
      <c r="V32" s="31"/>
      <c r="W32" s="32">
        <f>SUBTOTAL(9,W3:W31)</f>
        <v>5040751.088</v>
      </c>
      <c r="X32" s="47"/>
      <c r="Y32" s="47"/>
      <c r="Z32" s="47"/>
      <c r="AA32" s="15"/>
      <c r="AB32" s="16"/>
      <c r="AC32" s="20"/>
      <c r="AD32" s="15"/>
      <c r="AE32" s="47"/>
      <c r="AF32" s="31"/>
      <c r="AG32" s="20"/>
      <c r="AH32" s="15"/>
      <c r="AI32" s="24"/>
      <c r="AJ32" s="15"/>
      <c r="AK32" s="15"/>
      <c r="AL32" s="15"/>
      <c r="AM32" s="15"/>
      <c r="AN32" s="58"/>
    </row>
    <row r="33" s="1" customFormat="1" ht="33.75" outlineLevel="2" spans="1:40">
      <c r="A33" s="15">
        <v>30</v>
      </c>
      <c r="B33" s="15" t="s">
        <v>209</v>
      </c>
      <c r="C33" s="16" t="s">
        <v>422</v>
      </c>
      <c r="D33" s="16"/>
      <c r="E33" s="15" t="s">
        <v>423</v>
      </c>
      <c r="F33" s="22" t="s">
        <v>424</v>
      </c>
      <c r="G33" s="16" t="s">
        <v>425</v>
      </c>
      <c r="H33" s="16" t="s">
        <v>426</v>
      </c>
      <c r="I33" s="16" t="s">
        <v>427</v>
      </c>
      <c r="J33" s="16" t="s">
        <v>428</v>
      </c>
      <c r="K33" s="16" t="s">
        <v>429</v>
      </c>
      <c r="L33" s="16" t="s">
        <v>430</v>
      </c>
      <c r="M33" s="15" t="s">
        <v>23</v>
      </c>
      <c r="N33" s="15">
        <v>142</v>
      </c>
      <c r="O33" s="32">
        <v>162.2</v>
      </c>
      <c r="P33" s="31">
        <f t="shared" ref="P33:P96" si="4">O33*500</f>
        <v>81100</v>
      </c>
      <c r="Q33" s="46">
        <v>0.05</v>
      </c>
      <c r="R33" s="31">
        <v>7.5</v>
      </c>
      <c r="S33" s="31">
        <v>25</v>
      </c>
      <c r="T33" s="31">
        <f t="shared" ref="T33:T96" si="5">O33*S33</f>
        <v>4055</v>
      </c>
      <c r="U33" s="31">
        <f t="shared" ref="U33:U96" si="6">O33*R33</f>
        <v>1216.5</v>
      </c>
      <c r="V33" s="31">
        <f t="shared" ref="V33:V96" si="7">T33*0.1</f>
        <v>405.5</v>
      </c>
      <c r="W33" s="32">
        <f t="shared" ref="W33:W68" si="8">T33-U33</f>
        <v>2838.5</v>
      </c>
      <c r="X33" s="47">
        <v>45111</v>
      </c>
      <c r="Y33" s="47">
        <v>45260</v>
      </c>
      <c r="Z33" s="47">
        <v>45112</v>
      </c>
      <c r="AA33" s="15" t="s">
        <v>431</v>
      </c>
      <c r="AB33" s="16" t="s">
        <v>432</v>
      </c>
      <c r="AC33" s="15" t="s">
        <v>423</v>
      </c>
      <c r="AD33" s="15"/>
      <c r="AE33" s="47" t="s">
        <v>433</v>
      </c>
      <c r="AF33" s="31">
        <v>80115.72</v>
      </c>
      <c r="AG33" s="15" t="s">
        <v>434</v>
      </c>
      <c r="AH33" s="15">
        <v>81052396</v>
      </c>
      <c r="AI33" s="24" t="s">
        <v>435</v>
      </c>
      <c r="AJ33" s="15"/>
      <c r="AK33" s="15"/>
      <c r="AL33" s="15"/>
      <c r="AM33" s="15"/>
      <c r="AN33" s="58"/>
    </row>
    <row r="34" s="1" customFormat="1" ht="90" outlineLevel="2" spans="1:40">
      <c r="A34" s="15">
        <v>31</v>
      </c>
      <c r="B34" s="15" t="s">
        <v>209</v>
      </c>
      <c r="C34" s="16" t="s">
        <v>436</v>
      </c>
      <c r="D34" s="15" t="s">
        <v>437</v>
      </c>
      <c r="E34" s="16" t="s">
        <v>438</v>
      </c>
      <c r="F34" s="16" t="s">
        <v>439</v>
      </c>
      <c r="G34" s="16" t="s">
        <v>440</v>
      </c>
      <c r="H34" s="16" t="s">
        <v>441</v>
      </c>
      <c r="I34" s="16" t="s">
        <v>442</v>
      </c>
      <c r="J34" s="16" t="s">
        <v>443</v>
      </c>
      <c r="K34" s="16" t="s">
        <v>444</v>
      </c>
      <c r="L34" s="16" t="s">
        <v>445</v>
      </c>
      <c r="M34" s="15" t="s">
        <v>23</v>
      </c>
      <c r="N34" s="15">
        <v>1</v>
      </c>
      <c r="O34" s="32">
        <v>72</v>
      </c>
      <c r="P34" s="31">
        <f t="shared" si="4"/>
        <v>36000</v>
      </c>
      <c r="Q34" s="46">
        <v>0.05</v>
      </c>
      <c r="R34" s="31">
        <v>7.5</v>
      </c>
      <c r="S34" s="31">
        <v>25</v>
      </c>
      <c r="T34" s="31">
        <f t="shared" si="5"/>
        <v>1800</v>
      </c>
      <c r="U34" s="31">
        <f t="shared" si="6"/>
        <v>540</v>
      </c>
      <c r="V34" s="31">
        <f t="shared" si="7"/>
        <v>180</v>
      </c>
      <c r="W34" s="32">
        <f t="shared" si="8"/>
        <v>1260</v>
      </c>
      <c r="X34" s="47">
        <v>45122</v>
      </c>
      <c r="Y34" s="47">
        <v>45260</v>
      </c>
      <c r="Z34" s="47">
        <v>45112</v>
      </c>
      <c r="AA34" s="15" t="s">
        <v>446</v>
      </c>
      <c r="AB34" s="16" t="s">
        <v>447</v>
      </c>
      <c r="AC34" s="16" t="s">
        <v>438</v>
      </c>
      <c r="AD34" s="15"/>
      <c r="AE34" s="47" t="s">
        <v>448</v>
      </c>
      <c r="AF34" s="31">
        <v>540</v>
      </c>
      <c r="AG34" s="16" t="s">
        <v>438</v>
      </c>
      <c r="AH34" s="15">
        <v>59794713</v>
      </c>
      <c r="AI34" s="15" t="s">
        <v>449</v>
      </c>
      <c r="AJ34" s="15"/>
      <c r="AK34" s="15"/>
      <c r="AL34" s="15"/>
      <c r="AM34" s="15"/>
      <c r="AN34" s="58"/>
    </row>
    <row r="35" s="1" customFormat="1" ht="90" outlineLevel="2" spans="1:40">
      <c r="A35" s="15">
        <v>32</v>
      </c>
      <c r="B35" s="15" t="s">
        <v>209</v>
      </c>
      <c r="C35" s="16" t="s">
        <v>450</v>
      </c>
      <c r="D35" s="15" t="s">
        <v>451</v>
      </c>
      <c r="E35" s="16" t="s">
        <v>452</v>
      </c>
      <c r="F35" s="16" t="s">
        <v>453</v>
      </c>
      <c r="G35" s="16" t="s">
        <v>454</v>
      </c>
      <c r="H35" s="16" t="s">
        <v>455</v>
      </c>
      <c r="I35" s="16" t="s">
        <v>456</v>
      </c>
      <c r="J35" s="16" t="s">
        <v>457</v>
      </c>
      <c r="K35" s="16" t="s">
        <v>458</v>
      </c>
      <c r="L35" s="16" t="s">
        <v>459</v>
      </c>
      <c r="M35" s="15" t="s">
        <v>23</v>
      </c>
      <c r="N35" s="15">
        <v>1</v>
      </c>
      <c r="O35" s="32">
        <v>70</v>
      </c>
      <c r="P35" s="31">
        <f t="shared" si="4"/>
        <v>35000</v>
      </c>
      <c r="Q35" s="46">
        <v>0.05</v>
      </c>
      <c r="R35" s="31">
        <v>7.5</v>
      </c>
      <c r="S35" s="31">
        <v>25</v>
      </c>
      <c r="T35" s="31">
        <f t="shared" si="5"/>
        <v>1750</v>
      </c>
      <c r="U35" s="31">
        <f t="shared" si="6"/>
        <v>525</v>
      </c>
      <c r="V35" s="31">
        <f t="shared" si="7"/>
        <v>175</v>
      </c>
      <c r="W35" s="32">
        <f t="shared" si="8"/>
        <v>1225</v>
      </c>
      <c r="X35" s="47">
        <v>45111</v>
      </c>
      <c r="Y35" s="47">
        <v>45260</v>
      </c>
      <c r="Z35" s="47">
        <v>45112</v>
      </c>
      <c r="AA35" s="15" t="s">
        <v>460</v>
      </c>
      <c r="AB35" s="16" t="s">
        <v>461</v>
      </c>
      <c r="AC35" s="16" t="s">
        <v>452</v>
      </c>
      <c r="AD35" s="15"/>
      <c r="AE35" s="47" t="s">
        <v>462</v>
      </c>
      <c r="AF35" s="31">
        <v>525</v>
      </c>
      <c r="AG35" s="16" t="s">
        <v>452</v>
      </c>
      <c r="AH35" s="15">
        <v>95060684</v>
      </c>
      <c r="AI35" s="24" t="s">
        <v>463</v>
      </c>
      <c r="AJ35" s="15"/>
      <c r="AK35" s="15"/>
      <c r="AL35" s="15"/>
      <c r="AM35" s="15"/>
      <c r="AN35" s="58"/>
    </row>
    <row r="36" s="1" customFormat="1" ht="90" outlineLevel="2" spans="1:40">
      <c r="A36" s="15">
        <v>33</v>
      </c>
      <c r="B36" s="15" t="s">
        <v>209</v>
      </c>
      <c r="C36" s="16" t="s">
        <v>464</v>
      </c>
      <c r="D36" s="15" t="s">
        <v>465</v>
      </c>
      <c r="E36" s="16" t="s">
        <v>466</v>
      </c>
      <c r="F36" s="16" t="s">
        <v>467</v>
      </c>
      <c r="G36" s="16" t="s">
        <v>468</v>
      </c>
      <c r="H36" s="16" t="s">
        <v>469</v>
      </c>
      <c r="I36" s="16" t="s">
        <v>470</v>
      </c>
      <c r="J36" s="16" t="s">
        <v>471</v>
      </c>
      <c r="K36" s="16" t="s">
        <v>472</v>
      </c>
      <c r="L36" s="16" t="s">
        <v>473</v>
      </c>
      <c r="M36" s="15" t="s">
        <v>23</v>
      </c>
      <c r="N36" s="15">
        <v>1</v>
      </c>
      <c r="O36" s="32">
        <v>858</v>
      </c>
      <c r="P36" s="31">
        <f t="shared" si="4"/>
        <v>429000</v>
      </c>
      <c r="Q36" s="46">
        <v>0.05</v>
      </c>
      <c r="R36" s="31">
        <v>7.5</v>
      </c>
      <c r="S36" s="31">
        <v>25</v>
      </c>
      <c r="T36" s="31">
        <f t="shared" si="5"/>
        <v>21450</v>
      </c>
      <c r="U36" s="31">
        <f t="shared" si="6"/>
        <v>6435</v>
      </c>
      <c r="V36" s="31">
        <f t="shared" si="7"/>
        <v>2145</v>
      </c>
      <c r="W36" s="32">
        <f t="shared" si="8"/>
        <v>15015</v>
      </c>
      <c r="X36" s="47">
        <v>45122</v>
      </c>
      <c r="Y36" s="47">
        <v>45260</v>
      </c>
      <c r="Z36" s="47">
        <v>45139</v>
      </c>
      <c r="AA36" s="15" t="s">
        <v>474</v>
      </c>
      <c r="AB36" s="16" t="s">
        <v>475</v>
      </c>
      <c r="AC36" s="16" t="s">
        <v>466</v>
      </c>
      <c r="AD36" s="15"/>
      <c r="AE36" s="47">
        <v>45147</v>
      </c>
      <c r="AF36" s="17">
        <v>10296</v>
      </c>
      <c r="AG36" s="15" t="s">
        <v>466</v>
      </c>
      <c r="AH36" s="15">
        <v>29080815</v>
      </c>
      <c r="AI36" s="24" t="s">
        <v>476</v>
      </c>
      <c r="AJ36" s="15"/>
      <c r="AK36" s="15"/>
      <c r="AL36" s="15"/>
      <c r="AM36" s="15"/>
      <c r="AN36" s="58"/>
    </row>
    <row r="37" s="1" customFormat="1" ht="90" outlineLevel="2" spans="1:40">
      <c r="A37" s="15">
        <v>34</v>
      </c>
      <c r="B37" s="15" t="s">
        <v>209</v>
      </c>
      <c r="C37" s="16" t="s">
        <v>477</v>
      </c>
      <c r="D37" s="15" t="s">
        <v>478</v>
      </c>
      <c r="E37" s="16" t="s">
        <v>479</v>
      </c>
      <c r="F37" s="16" t="s">
        <v>480</v>
      </c>
      <c r="G37" s="16" t="s">
        <v>481</v>
      </c>
      <c r="H37" s="16" t="s">
        <v>482</v>
      </c>
      <c r="I37" s="16" t="s">
        <v>483</v>
      </c>
      <c r="J37" s="16" t="s">
        <v>484</v>
      </c>
      <c r="K37" s="16" t="s">
        <v>485</v>
      </c>
      <c r="L37" s="16" t="s">
        <v>486</v>
      </c>
      <c r="M37" s="15" t="s">
        <v>23</v>
      </c>
      <c r="N37" s="15">
        <v>1</v>
      </c>
      <c r="O37" s="32">
        <v>28.8</v>
      </c>
      <c r="P37" s="31">
        <f t="shared" si="4"/>
        <v>14400</v>
      </c>
      <c r="Q37" s="46">
        <v>0.05</v>
      </c>
      <c r="R37" s="31">
        <v>7.5</v>
      </c>
      <c r="S37" s="31">
        <v>25</v>
      </c>
      <c r="T37" s="31">
        <f t="shared" si="5"/>
        <v>720</v>
      </c>
      <c r="U37" s="31">
        <f t="shared" si="6"/>
        <v>216</v>
      </c>
      <c r="V37" s="31">
        <f t="shared" si="7"/>
        <v>72</v>
      </c>
      <c r="W37" s="32">
        <f t="shared" si="8"/>
        <v>504</v>
      </c>
      <c r="X37" s="47">
        <v>45148</v>
      </c>
      <c r="Y37" s="47">
        <v>45291</v>
      </c>
      <c r="Z37" s="47">
        <v>45148</v>
      </c>
      <c r="AA37" s="15" t="s">
        <v>487</v>
      </c>
      <c r="AB37" s="16"/>
      <c r="AC37" s="16" t="s">
        <v>479</v>
      </c>
      <c r="AD37" s="15"/>
      <c r="AE37" s="15" t="s">
        <v>488</v>
      </c>
      <c r="AF37" s="15">
        <v>216</v>
      </c>
      <c r="AG37" s="15" t="s">
        <v>479</v>
      </c>
      <c r="AH37" s="15">
        <v>44838161</v>
      </c>
      <c r="AI37" s="24" t="s">
        <v>489</v>
      </c>
      <c r="AJ37" s="15"/>
      <c r="AK37" s="15"/>
      <c r="AL37" s="15"/>
      <c r="AM37" s="15"/>
      <c r="AN37" s="58"/>
    </row>
    <row r="38" s="1" customFormat="1" ht="33.75" outlineLevel="2" spans="1:40">
      <c r="A38" s="15">
        <v>35</v>
      </c>
      <c r="B38" s="15" t="s">
        <v>490</v>
      </c>
      <c r="C38" s="16" t="s">
        <v>491</v>
      </c>
      <c r="D38" s="15"/>
      <c r="E38" s="16" t="s">
        <v>492</v>
      </c>
      <c r="F38" s="16" t="s">
        <v>493</v>
      </c>
      <c r="G38" s="16" t="s">
        <v>494</v>
      </c>
      <c r="H38" s="16" t="s">
        <v>495</v>
      </c>
      <c r="I38" s="16" t="s">
        <v>496</v>
      </c>
      <c r="J38" s="16" t="s">
        <v>497</v>
      </c>
      <c r="K38" s="16" t="s">
        <v>498</v>
      </c>
      <c r="L38" s="16" t="s">
        <v>499</v>
      </c>
      <c r="M38" s="15" t="s">
        <v>23</v>
      </c>
      <c r="N38" s="15">
        <v>1</v>
      </c>
      <c r="O38" s="31">
        <v>150</v>
      </c>
      <c r="P38" s="31">
        <f t="shared" si="4"/>
        <v>75000</v>
      </c>
      <c r="Q38" s="46">
        <v>0.05</v>
      </c>
      <c r="R38" s="31">
        <v>7.5</v>
      </c>
      <c r="S38" s="31">
        <v>25</v>
      </c>
      <c r="T38" s="31">
        <f t="shared" si="5"/>
        <v>3750</v>
      </c>
      <c r="U38" s="31">
        <f t="shared" si="6"/>
        <v>1125</v>
      </c>
      <c r="V38" s="31">
        <f t="shared" si="7"/>
        <v>375</v>
      </c>
      <c r="W38" s="32">
        <f t="shared" si="8"/>
        <v>2625</v>
      </c>
      <c r="X38" s="47">
        <v>45111</v>
      </c>
      <c r="Y38" s="47">
        <v>45260</v>
      </c>
      <c r="Z38" s="47">
        <v>45113</v>
      </c>
      <c r="AA38" s="16" t="s">
        <v>500</v>
      </c>
      <c r="AB38" s="16" t="s">
        <v>501</v>
      </c>
      <c r="AC38" s="16" t="s">
        <v>492</v>
      </c>
      <c r="AD38" s="15"/>
      <c r="AE38" s="47" t="s">
        <v>502</v>
      </c>
      <c r="AF38" s="31">
        <v>269301.3</v>
      </c>
      <c r="AG38" s="15" t="s">
        <v>503</v>
      </c>
      <c r="AH38" s="15">
        <v>34685843</v>
      </c>
      <c r="AI38" s="15" t="s">
        <v>504</v>
      </c>
      <c r="AJ38" s="15"/>
      <c r="AK38" s="15"/>
      <c r="AL38" s="15"/>
      <c r="AM38" s="15"/>
      <c r="AN38" s="58"/>
    </row>
    <row r="39" s="1" customFormat="1" ht="33.75" outlineLevel="2" spans="1:40">
      <c r="A39" s="15">
        <v>36</v>
      </c>
      <c r="B39" s="15" t="s">
        <v>490</v>
      </c>
      <c r="C39" s="16" t="s">
        <v>505</v>
      </c>
      <c r="D39" s="15"/>
      <c r="E39" s="16" t="s">
        <v>506</v>
      </c>
      <c r="F39" s="16" t="s">
        <v>507</v>
      </c>
      <c r="G39" s="16" t="s">
        <v>508</v>
      </c>
      <c r="H39" s="16" t="s">
        <v>509</v>
      </c>
      <c r="I39" s="16" t="s">
        <v>510</v>
      </c>
      <c r="J39" s="16" t="s">
        <v>511</v>
      </c>
      <c r="K39" s="16" t="s">
        <v>512</v>
      </c>
      <c r="L39" s="16" t="s">
        <v>513</v>
      </c>
      <c r="M39" s="15" t="s">
        <v>23</v>
      </c>
      <c r="N39" s="15">
        <v>1</v>
      </c>
      <c r="O39" s="31">
        <v>110</v>
      </c>
      <c r="P39" s="31">
        <f t="shared" si="4"/>
        <v>55000</v>
      </c>
      <c r="Q39" s="46">
        <v>0.05</v>
      </c>
      <c r="R39" s="31">
        <v>7.5</v>
      </c>
      <c r="S39" s="31">
        <v>25</v>
      </c>
      <c r="T39" s="31">
        <f t="shared" si="5"/>
        <v>2750</v>
      </c>
      <c r="U39" s="31">
        <f t="shared" si="6"/>
        <v>825</v>
      </c>
      <c r="V39" s="31">
        <f t="shared" si="7"/>
        <v>275</v>
      </c>
      <c r="W39" s="32">
        <f t="shared" si="8"/>
        <v>1925</v>
      </c>
      <c r="X39" s="47">
        <v>45122</v>
      </c>
      <c r="Y39" s="47">
        <v>45260</v>
      </c>
      <c r="Z39" s="47">
        <v>45149</v>
      </c>
      <c r="AA39" s="16" t="s">
        <v>514</v>
      </c>
      <c r="AB39" s="16" t="s">
        <v>515</v>
      </c>
      <c r="AC39" s="16" t="s">
        <v>506</v>
      </c>
      <c r="AD39" s="15"/>
      <c r="AE39" s="47" t="s">
        <v>502</v>
      </c>
      <c r="AF39" s="31">
        <v>269301.3</v>
      </c>
      <c r="AG39" s="15" t="s">
        <v>503</v>
      </c>
      <c r="AH39" s="15">
        <v>34685843</v>
      </c>
      <c r="AI39" s="15" t="s">
        <v>504</v>
      </c>
      <c r="AJ39" s="15"/>
      <c r="AK39" s="15"/>
      <c r="AL39" s="15"/>
      <c r="AM39" s="15"/>
      <c r="AN39" s="58"/>
    </row>
    <row r="40" s="1" customFormat="1" ht="33.75" outlineLevel="2" spans="1:40">
      <c r="A40" s="15">
        <v>37</v>
      </c>
      <c r="B40" s="15" t="s">
        <v>490</v>
      </c>
      <c r="C40" s="16" t="s">
        <v>516</v>
      </c>
      <c r="D40" s="15"/>
      <c r="E40" s="16" t="s">
        <v>517</v>
      </c>
      <c r="F40" s="16" t="s">
        <v>518</v>
      </c>
      <c r="G40" s="16" t="s">
        <v>519</v>
      </c>
      <c r="H40" s="16" t="s">
        <v>520</v>
      </c>
      <c r="I40" s="16" t="s">
        <v>521</v>
      </c>
      <c r="J40" s="16" t="s">
        <v>522</v>
      </c>
      <c r="K40" s="16" t="s">
        <v>523</v>
      </c>
      <c r="L40" s="16" t="s">
        <v>524</v>
      </c>
      <c r="M40" s="15" t="s">
        <v>23</v>
      </c>
      <c r="N40" s="15">
        <v>1</v>
      </c>
      <c r="O40" s="31">
        <v>96.5</v>
      </c>
      <c r="P40" s="31">
        <f t="shared" si="4"/>
        <v>48250</v>
      </c>
      <c r="Q40" s="46">
        <v>0.05</v>
      </c>
      <c r="R40" s="31">
        <v>7.5</v>
      </c>
      <c r="S40" s="31">
        <v>25</v>
      </c>
      <c r="T40" s="31">
        <f t="shared" si="5"/>
        <v>2412.5</v>
      </c>
      <c r="U40" s="31">
        <f t="shared" si="6"/>
        <v>723.75</v>
      </c>
      <c r="V40" s="31">
        <f t="shared" si="7"/>
        <v>241.25</v>
      </c>
      <c r="W40" s="32">
        <f t="shared" si="8"/>
        <v>1688.75</v>
      </c>
      <c r="X40" s="47">
        <v>45111</v>
      </c>
      <c r="Y40" s="47">
        <v>45260</v>
      </c>
      <c r="Z40" s="47">
        <v>45113</v>
      </c>
      <c r="AA40" s="16" t="s">
        <v>525</v>
      </c>
      <c r="AB40" s="16" t="s">
        <v>526</v>
      </c>
      <c r="AC40" s="16" t="s">
        <v>517</v>
      </c>
      <c r="AD40" s="15"/>
      <c r="AE40" s="47" t="s">
        <v>527</v>
      </c>
      <c r="AF40" s="31">
        <v>723.75</v>
      </c>
      <c r="AG40" s="15" t="s">
        <v>528</v>
      </c>
      <c r="AH40" s="15">
        <v>45112814</v>
      </c>
      <c r="AI40" s="24" t="s">
        <v>529</v>
      </c>
      <c r="AJ40" s="15"/>
      <c r="AK40" s="15"/>
      <c r="AL40" s="15"/>
      <c r="AM40" s="15"/>
      <c r="AN40" s="58"/>
    </row>
    <row r="41" s="1" customFormat="1" ht="90" outlineLevel="2" spans="1:40">
      <c r="A41" s="15">
        <v>38</v>
      </c>
      <c r="B41" s="15" t="s">
        <v>490</v>
      </c>
      <c r="C41" s="16" t="s">
        <v>530</v>
      </c>
      <c r="D41" s="15" t="s">
        <v>531</v>
      </c>
      <c r="E41" s="16" t="s">
        <v>532</v>
      </c>
      <c r="F41" s="16" t="s">
        <v>533</v>
      </c>
      <c r="G41" s="23" t="s">
        <v>534</v>
      </c>
      <c r="H41" s="23" t="s">
        <v>535</v>
      </c>
      <c r="I41" s="23" t="s">
        <v>536</v>
      </c>
      <c r="J41" s="23" t="s">
        <v>537</v>
      </c>
      <c r="K41" s="16" t="s">
        <v>534</v>
      </c>
      <c r="L41" s="16" t="s">
        <v>538</v>
      </c>
      <c r="M41" s="15" t="s">
        <v>23</v>
      </c>
      <c r="N41" s="15">
        <v>1</v>
      </c>
      <c r="O41" s="31">
        <v>5</v>
      </c>
      <c r="P41" s="31">
        <f t="shared" si="4"/>
        <v>2500</v>
      </c>
      <c r="Q41" s="46">
        <v>0.05</v>
      </c>
      <c r="R41" s="31">
        <v>7.5</v>
      </c>
      <c r="S41" s="31">
        <v>25</v>
      </c>
      <c r="T41" s="31">
        <f t="shared" si="5"/>
        <v>125</v>
      </c>
      <c r="U41" s="31">
        <f t="shared" si="6"/>
        <v>37.5</v>
      </c>
      <c r="V41" s="31">
        <f t="shared" si="7"/>
        <v>12.5</v>
      </c>
      <c r="W41" s="32">
        <f t="shared" si="8"/>
        <v>87.5</v>
      </c>
      <c r="X41" s="47">
        <v>45131</v>
      </c>
      <c r="Y41" s="47">
        <v>45260</v>
      </c>
      <c r="Z41" s="47">
        <v>45149</v>
      </c>
      <c r="AA41" s="16" t="s">
        <v>539</v>
      </c>
      <c r="AB41" s="16" t="s">
        <v>540</v>
      </c>
      <c r="AC41" s="16" t="s">
        <v>532</v>
      </c>
      <c r="AD41" s="15"/>
      <c r="AE41" s="15" t="s">
        <v>541</v>
      </c>
      <c r="AF41" s="15">
        <v>65</v>
      </c>
      <c r="AG41" s="15" t="s">
        <v>542</v>
      </c>
      <c r="AH41" s="118" t="s">
        <v>543</v>
      </c>
      <c r="AI41" s="24" t="s">
        <v>544</v>
      </c>
      <c r="AJ41" s="15"/>
      <c r="AK41" s="15"/>
      <c r="AL41" s="15"/>
      <c r="AM41" s="15"/>
      <c r="AN41" s="58"/>
    </row>
    <row r="42" s="1" customFormat="1" ht="33.75" outlineLevel="2" spans="1:40">
      <c r="A42" s="15">
        <v>39</v>
      </c>
      <c r="B42" s="15" t="s">
        <v>490</v>
      </c>
      <c r="C42" s="16" t="s">
        <v>545</v>
      </c>
      <c r="D42" s="15"/>
      <c r="E42" s="16" t="s">
        <v>546</v>
      </c>
      <c r="F42" s="16" t="s">
        <v>547</v>
      </c>
      <c r="G42" s="23" t="s">
        <v>548</v>
      </c>
      <c r="H42" s="23" t="s">
        <v>549</v>
      </c>
      <c r="I42" s="23" t="s">
        <v>550</v>
      </c>
      <c r="J42" s="23" t="s">
        <v>551</v>
      </c>
      <c r="K42" s="23" t="s">
        <v>552</v>
      </c>
      <c r="L42" s="23" t="s">
        <v>553</v>
      </c>
      <c r="M42" s="15" t="s">
        <v>23</v>
      </c>
      <c r="N42" s="15">
        <v>1</v>
      </c>
      <c r="O42" s="31">
        <v>108</v>
      </c>
      <c r="P42" s="31">
        <f t="shared" si="4"/>
        <v>54000</v>
      </c>
      <c r="Q42" s="46">
        <v>0.05</v>
      </c>
      <c r="R42" s="31">
        <v>7.5</v>
      </c>
      <c r="S42" s="31">
        <v>25</v>
      </c>
      <c r="T42" s="31">
        <f t="shared" si="5"/>
        <v>2700</v>
      </c>
      <c r="U42" s="31">
        <f t="shared" si="6"/>
        <v>810</v>
      </c>
      <c r="V42" s="31">
        <f t="shared" si="7"/>
        <v>270</v>
      </c>
      <c r="W42" s="32">
        <f t="shared" si="8"/>
        <v>1890</v>
      </c>
      <c r="X42" s="47">
        <v>45122</v>
      </c>
      <c r="Y42" s="47">
        <v>45260</v>
      </c>
      <c r="Z42" s="47">
        <v>45149</v>
      </c>
      <c r="AA42" s="16" t="s">
        <v>554</v>
      </c>
      <c r="AB42" s="16" t="s">
        <v>555</v>
      </c>
      <c r="AC42" s="16" t="s">
        <v>546</v>
      </c>
      <c r="AD42" s="15"/>
      <c r="AE42" s="47" t="s">
        <v>556</v>
      </c>
      <c r="AF42" s="17">
        <v>810</v>
      </c>
      <c r="AG42" s="15" t="s">
        <v>542</v>
      </c>
      <c r="AH42" s="15">
        <v>68921880</v>
      </c>
      <c r="AI42" s="24" t="s">
        <v>557</v>
      </c>
      <c r="AJ42" s="15"/>
      <c r="AK42" s="15"/>
      <c r="AL42" s="15"/>
      <c r="AM42" s="15"/>
      <c r="AN42" s="58"/>
    </row>
    <row r="43" s="1" customFormat="1" ht="90" outlineLevel="2" spans="1:40">
      <c r="A43" s="15">
        <v>40</v>
      </c>
      <c r="B43" s="15" t="s">
        <v>490</v>
      </c>
      <c r="C43" s="16" t="s">
        <v>558</v>
      </c>
      <c r="D43" s="15" t="s">
        <v>437</v>
      </c>
      <c r="E43" s="16" t="s">
        <v>559</v>
      </c>
      <c r="F43" s="16" t="s">
        <v>560</v>
      </c>
      <c r="G43" s="23" t="s">
        <v>561</v>
      </c>
      <c r="H43" s="23" t="s">
        <v>562</v>
      </c>
      <c r="I43" s="23" t="s">
        <v>563</v>
      </c>
      <c r="J43" s="23" t="s">
        <v>564</v>
      </c>
      <c r="K43" s="23" t="s">
        <v>565</v>
      </c>
      <c r="L43" s="23" t="s">
        <v>566</v>
      </c>
      <c r="M43" s="15" t="s">
        <v>23</v>
      </c>
      <c r="N43" s="15">
        <v>1</v>
      </c>
      <c r="O43" s="31">
        <v>50.4</v>
      </c>
      <c r="P43" s="31">
        <f t="shared" si="4"/>
        <v>25200</v>
      </c>
      <c r="Q43" s="46">
        <v>0.05</v>
      </c>
      <c r="R43" s="31">
        <v>7.5</v>
      </c>
      <c r="S43" s="31">
        <v>25</v>
      </c>
      <c r="T43" s="31">
        <f t="shared" si="5"/>
        <v>1260</v>
      </c>
      <c r="U43" s="31">
        <f t="shared" si="6"/>
        <v>378</v>
      </c>
      <c r="V43" s="31">
        <f t="shared" si="7"/>
        <v>126</v>
      </c>
      <c r="W43" s="32">
        <f t="shared" si="8"/>
        <v>882</v>
      </c>
      <c r="X43" s="47">
        <v>45131</v>
      </c>
      <c r="Y43" s="47">
        <v>45260</v>
      </c>
      <c r="Z43" s="47">
        <v>45149</v>
      </c>
      <c r="AA43" s="16" t="s">
        <v>567</v>
      </c>
      <c r="AB43" s="16" t="s">
        <v>568</v>
      </c>
      <c r="AC43" s="16" t="s">
        <v>559</v>
      </c>
      <c r="AD43" s="15"/>
      <c r="AE43" s="15" t="s">
        <v>569</v>
      </c>
      <c r="AF43" s="15">
        <v>678.3</v>
      </c>
      <c r="AG43" s="15" t="s">
        <v>570</v>
      </c>
      <c r="AH43" s="15">
        <v>53699913</v>
      </c>
      <c r="AI43" s="24" t="s">
        <v>571</v>
      </c>
      <c r="AJ43" s="15"/>
      <c r="AK43" s="15"/>
      <c r="AL43" s="15"/>
      <c r="AM43" s="15"/>
      <c r="AN43" s="58"/>
    </row>
    <row r="44" s="1" customFormat="1" ht="45" outlineLevel="2" spans="1:40">
      <c r="A44" s="15">
        <v>41</v>
      </c>
      <c r="B44" s="15" t="s">
        <v>490</v>
      </c>
      <c r="C44" s="16" t="s">
        <v>572</v>
      </c>
      <c r="D44" s="15"/>
      <c r="E44" s="16" t="s">
        <v>542</v>
      </c>
      <c r="F44" s="16" t="s">
        <v>573</v>
      </c>
      <c r="G44" s="16" t="s">
        <v>574</v>
      </c>
      <c r="H44" s="16" t="s">
        <v>575</v>
      </c>
      <c r="I44" s="16" t="s">
        <v>576</v>
      </c>
      <c r="J44" s="16" t="s">
        <v>577</v>
      </c>
      <c r="K44" s="16" t="s">
        <v>578</v>
      </c>
      <c r="L44" s="16" t="s">
        <v>579</v>
      </c>
      <c r="M44" s="15" t="s">
        <v>23</v>
      </c>
      <c r="N44" s="15">
        <v>1</v>
      </c>
      <c r="O44" s="31">
        <v>45</v>
      </c>
      <c r="P44" s="31">
        <f t="shared" si="4"/>
        <v>22500</v>
      </c>
      <c r="Q44" s="46">
        <v>0.05</v>
      </c>
      <c r="R44" s="31">
        <v>7.5</v>
      </c>
      <c r="S44" s="31">
        <v>25</v>
      </c>
      <c r="T44" s="31">
        <f t="shared" si="5"/>
        <v>1125</v>
      </c>
      <c r="U44" s="31">
        <f t="shared" si="6"/>
        <v>337.5</v>
      </c>
      <c r="V44" s="31">
        <f t="shared" si="7"/>
        <v>112.5</v>
      </c>
      <c r="W44" s="32">
        <f t="shared" si="8"/>
        <v>787.5</v>
      </c>
      <c r="X44" s="47">
        <v>45111</v>
      </c>
      <c r="Y44" s="47">
        <v>45260</v>
      </c>
      <c r="Z44" s="47">
        <v>45149</v>
      </c>
      <c r="AA44" s="16" t="s">
        <v>580</v>
      </c>
      <c r="AB44" s="16" t="s">
        <v>581</v>
      </c>
      <c r="AC44" s="16" t="s">
        <v>542</v>
      </c>
      <c r="AD44" s="15"/>
      <c r="AE44" s="47" t="s">
        <v>556</v>
      </c>
      <c r="AF44" s="15">
        <v>337.5</v>
      </c>
      <c r="AG44" s="15" t="s">
        <v>542</v>
      </c>
      <c r="AH44" s="15">
        <v>11990882</v>
      </c>
      <c r="AI44" s="24" t="s">
        <v>582</v>
      </c>
      <c r="AJ44" s="15"/>
      <c r="AK44" s="15"/>
      <c r="AL44" s="15"/>
      <c r="AM44" s="15"/>
      <c r="AN44" s="58"/>
    </row>
    <row r="45" s="1" customFormat="1" ht="90" outlineLevel="2" spans="1:40">
      <c r="A45" s="15">
        <v>42</v>
      </c>
      <c r="B45" s="15" t="s">
        <v>490</v>
      </c>
      <c r="C45" s="16" t="s">
        <v>583</v>
      </c>
      <c r="D45" s="21" t="s">
        <v>437</v>
      </c>
      <c r="E45" s="16" t="s">
        <v>584</v>
      </c>
      <c r="F45" s="16" t="s">
        <v>585</v>
      </c>
      <c r="G45" s="16" t="s">
        <v>586</v>
      </c>
      <c r="H45" s="16" t="s">
        <v>587</v>
      </c>
      <c r="I45" s="16" t="s">
        <v>588</v>
      </c>
      <c r="J45" s="16" t="s">
        <v>589</v>
      </c>
      <c r="K45" s="119" t="s">
        <v>590</v>
      </c>
      <c r="L45" s="16" t="s">
        <v>591</v>
      </c>
      <c r="M45" s="15" t="s">
        <v>23</v>
      </c>
      <c r="N45" s="15">
        <v>1</v>
      </c>
      <c r="O45" s="31">
        <v>28.8</v>
      </c>
      <c r="P45" s="31">
        <f t="shared" si="4"/>
        <v>14400</v>
      </c>
      <c r="Q45" s="46">
        <v>0.05</v>
      </c>
      <c r="R45" s="31">
        <v>7.5</v>
      </c>
      <c r="S45" s="31">
        <v>25</v>
      </c>
      <c r="T45" s="31">
        <f t="shared" si="5"/>
        <v>720</v>
      </c>
      <c r="U45" s="31">
        <f t="shared" si="6"/>
        <v>216</v>
      </c>
      <c r="V45" s="31">
        <f t="shared" si="7"/>
        <v>72</v>
      </c>
      <c r="W45" s="32">
        <f t="shared" si="8"/>
        <v>504</v>
      </c>
      <c r="X45" s="47">
        <v>45148</v>
      </c>
      <c r="Y45" s="47">
        <v>45291</v>
      </c>
      <c r="Z45" s="47">
        <v>45166</v>
      </c>
      <c r="AA45" s="16" t="s">
        <v>592</v>
      </c>
      <c r="AB45" s="16" t="s">
        <v>593</v>
      </c>
      <c r="AC45" s="16" t="s">
        <v>584</v>
      </c>
      <c r="AD45" s="15"/>
      <c r="AE45" s="15" t="s">
        <v>488</v>
      </c>
      <c r="AF45" s="15">
        <v>387.6</v>
      </c>
      <c r="AG45" s="15" t="s">
        <v>584</v>
      </c>
      <c r="AH45" s="15">
        <v>65697706</v>
      </c>
      <c r="AI45" s="24" t="s">
        <v>594</v>
      </c>
      <c r="AJ45" s="15"/>
      <c r="AK45" s="15"/>
      <c r="AL45" s="15"/>
      <c r="AM45" s="15"/>
      <c r="AN45" s="58"/>
    </row>
    <row r="46" s="1" customFormat="1" ht="45" outlineLevel="2" spans="1:40">
      <c r="A46" s="15">
        <v>43</v>
      </c>
      <c r="B46" s="15" t="s">
        <v>490</v>
      </c>
      <c r="C46" s="16" t="s">
        <v>595</v>
      </c>
      <c r="D46" s="15"/>
      <c r="E46" s="16" t="s">
        <v>596</v>
      </c>
      <c r="F46" s="16" t="s">
        <v>597</v>
      </c>
      <c r="G46" s="16" t="s">
        <v>598</v>
      </c>
      <c r="H46" s="16" t="s">
        <v>520</v>
      </c>
      <c r="I46" s="16" t="s">
        <v>599</v>
      </c>
      <c r="J46" s="16" t="s">
        <v>600</v>
      </c>
      <c r="K46" s="16" t="s">
        <v>601</v>
      </c>
      <c r="L46" s="16" t="s">
        <v>602</v>
      </c>
      <c r="M46" s="15" t="s">
        <v>23</v>
      </c>
      <c r="N46" s="34">
        <v>37</v>
      </c>
      <c r="O46" s="32">
        <v>51.2</v>
      </c>
      <c r="P46" s="31">
        <f t="shared" si="4"/>
        <v>25600</v>
      </c>
      <c r="Q46" s="46">
        <v>0.05</v>
      </c>
      <c r="R46" s="31">
        <v>7.5</v>
      </c>
      <c r="S46" s="31">
        <v>25</v>
      </c>
      <c r="T46" s="31">
        <f t="shared" si="5"/>
        <v>1280</v>
      </c>
      <c r="U46" s="31">
        <f t="shared" si="6"/>
        <v>384</v>
      </c>
      <c r="V46" s="31">
        <f t="shared" si="7"/>
        <v>128</v>
      </c>
      <c r="W46" s="32">
        <f t="shared" si="8"/>
        <v>896</v>
      </c>
      <c r="X46" s="47">
        <v>45111</v>
      </c>
      <c r="Y46" s="47">
        <v>45260</v>
      </c>
      <c r="Z46" s="47">
        <v>45113</v>
      </c>
      <c r="AA46" s="16" t="s">
        <v>603</v>
      </c>
      <c r="AB46" s="16" t="s">
        <v>604</v>
      </c>
      <c r="AC46" s="16" t="s">
        <v>596</v>
      </c>
      <c r="AD46" s="15"/>
      <c r="AE46" s="47" t="s">
        <v>502</v>
      </c>
      <c r="AF46" s="31">
        <v>269301.3</v>
      </c>
      <c r="AG46" s="15" t="s">
        <v>503</v>
      </c>
      <c r="AH46" s="15">
        <v>34685843</v>
      </c>
      <c r="AI46" s="15" t="s">
        <v>504</v>
      </c>
      <c r="AJ46" s="15"/>
      <c r="AK46" s="15"/>
      <c r="AL46" s="15"/>
      <c r="AM46" s="15"/>
      <c r="AN46" s="58"/>
    </row>
    <row r="47" s="1" customFormat="1" ht="33.75" outlineLevel="2" spans="1:40">
      <c r="A47" s="15">
        <v>44</v>
      </c>
      <c r="B47" s="15" t="s">
        <v>490</v>
      </c>
      <c r="C47" s="16" t="s">
        <v>605</v>
      </c>
      <c r="D47" s="15"/>
      <c r="E47" s="16" t="s">
        <v>606</v>
      </c>
      <c r="F47" s="16" t="s">
        <v>607</v>
      </c>
      <c r="G47" s="16" t="s">
        <v>608</v>
      </c>
      <c r="H47" s="16" t="s">
        <v>609</v>
      </c>
      <c r="I47" s="16" t="s">
        <v>610</v>
      </c>
      <c r="J47" s="16" t="s">
        <v>611</v>
      </c>
      <c r="K47" s="16" t="s">
        <v>612</v>
      </c>
      <c r="L47" s="16" t="s">
        <v>613</v>
      </c>
      <c r="M47" s="15" t="s">
        <v>23</v>
      </c>
      <c r="N47" s="15">
        <v>9</v>
      </c>
      <c r="O47" s="32">
        <v>10.82</v>
      </c>
      <c r="P47" s="31">
        <f t="shared" si="4"/>
        <v>5410</v>
      </c>
      <c r="Q47" s="46">
        <v>0.05</v>
      </c>
      <c r="R47" s="31">
        <v>7.5</v>
      </c>
      <c r="S47" s="31">
        <v>25</v>
      </c>
      <c r="T47" s="31">
        <f t="shared" si="5"/>
        <v>270.5</v>
      </c>
      <c r="U47" s="31">
        <f t="shared" si="6"/>
        <v>81.15</v>
      </c>
      <c r="V47" s="31">
        <f t="shared" si="7"/>
        <v>27.05</v>
      </c>
      <c r="W47" s="32">
        <f t="shared" si="8"/>
        <v>189.35</v>
      </c>
      <c r="X47" s="47">
        <v>45111</v>
      </c>
      <c r="Y47" s="47">
        <v>45260</v>
      </c>
      <c r="Z47" s="47">
        <v>45113</v>
      </c>
      <c r="AA47" s="16" t="s">
        <v>614</v>
      </c>
      <c r="AB47" s="16" t="s">
        <v>615</v>
      </c>
      <c r="AC47" s="16" t="s">
        <v>606</v>
      </c>
      <c r="AD47" s="15"/>
      <c r="AE47" s="47" t="s">
        <v>502</v>
      </c>
      <c r="AF47" s="31">
        <v>269301.3</v>
      </c>
      <c r="AG47" s="15" t="s">
        <v>503</v>
      </c>
      <c r="AH47" s="15">
        <v>34685843</v>
      </c>
      <c r="AI47" s="15" t="s">
        <v>504</v>
      </c>
      <c r="AJ47" s="15"/>
      <c r="AK47" s="15"/>
      <c r="AL47" s="15"/>
      <c r="AM47" s="15"/>
      <c r="AN47" s="58"/>
    </row>
    <row r="48" s="1" customFormat="1" ht="33.75" outlineLevel="2" spans="1:40">
      <c r="A48" s="15">
        <v>45</v>
      </c>
      <c r="B48" s="15" t="s">
        <v>490</v>
      </c>
      <c r="C48" s="16" t="s">
        <v>616</v>
      </c>
      <c r="D48" s="15"/>
      <c r="E48" s="16" t="s">
        <v>617</v>
      </c>
      <c r="F48" s="16" t="s">
        <v>493</v>
      </c>
      <c r="G48" s="16" t="s">
        <v>618</v>
      </c>
      <c r="H48" s="16" t="s">
        <v>619</v>
      </c>
      <c r="I48" s="16" t="s">
        <v>620</v>
      </c>
      <c r="J48" s="16" t="s">
        <v>621</v>
      </c>
      <c r="K48" s="16" t="s">
        <v>622</v>
      </c>
      <c r="L48" s="16" t="s">
        <v>623</v>
      </c>
      <c r="M48" s="15" t="s">
        <v>23</v>
      </c>
      <c r="N48" s="15">
        <v>91</v>
      </c>
      <c r="O48" s="32">
        <v>124.3</v>
      </c>
      <c r="P48" s="31">
        <f t="shared" si="4"/>
        <v>62150</v>
      </c>
      <c r="Q48" s="46">
        <v>0.05</v>
      </c>
      <c r="R48" s="31">
        <v>7.5</v>
      </c>
      <c r="S48" s="31">
        <v>25</v>
      </c>
      <c r="T48" s="31">
        <f t="shared" si="5"/>
        <v>3107.5</v>
      </c>
      <c r="U48" s="31">
        <f t="shared" si="6"/>
        <v>932.25</v>
      </c>
      <c r="V48" s="31">
        <f t="shared" si="7"/>
        <v>310.75</v>
      </c>
      <c r="W48" s="32">
        <f t="shared" si="8"/>
        <v>2175.25</v>
      </c>
      <c r="X48" s="47">
        <v>45111</v>
      </c>
      <c r="Y48" s="47">
        <v>45260</v>
      </c>
      <c r="Z48" s="47">
        <v>45113</v>
      </c>
      <c r="AA48" s="16" t="s">
        <v>624</v>
      </c>
      <c r="AB48" s="16" t="s">
        <v>625</v>
      </c>
      <c r="AC48" s="16" t="s">
        <v>617</v>
      </c>
      <c r="AD48" s="15"/>
      <c r="AE48" s="47" t="s">
        <v>502</v>
      </c>
      <c r="AF48" s="31">
        <v>269301.3</v>
      </c>
      <c r="AG48" s="15" t="s">
        <v>503</v>
      </c>
      <c r="AH48" s="15">
        <v>34685843</v>
      </c>
      <c r="AI48" s="15" t="s">
        <v>504</v>
      </c>
      <c r="AJ48" s="15"/>
      <c r="AK48" s="15"/>
      <c r="AL48" s="15"/>
      <c r="AM48" s="15"/>
      <c r="AN48" s="58"/>
    </row>
    <row r="49" s="1" customFormat="1" ht="48" customHeight="1" outlineLevel="2" spans="1:40">
      <c r="A49" s="15">
        <v>46</v>
      </c>
      <c r="B49" s="15" t="s">
        <v>490</v>
      </c>
      <c r="C49" s="16" t="s">
        <v>626</v>
      </c>
      <c r="D49" s="15"/>
      <c r="E49" s="16" t="s">
        <v>627</v>
      </c>
      <c r="F49" s="16" t="s">
        <v>628</v>
      </c>
      <c r="G49" s="16" t="s">
        <v>629</v>
      </c>
      <c r="H49" s="16" t="s">
        <v>630</v>
      </c>
      <c r="I49" s="16" t="s">
        <v>631</v>
      </c>
      <c r="J49" s="16" t="s">
        <v>632</v>
      </c>
      <c r="K49" s="16" t="s">
        <v>633</v>
      </c>
      <c r="L49" s="16" t="s">
        <v>634</v>
      </c>
      <c r="M49" s="15" t="s">
        <v>23</v>
      </c>
      <c r="N49" s="15">
        <v>11</v>
      </c>
      <c r="O49" s="32">
        <v>10</v>
      </c>
      <c r="P49" s="31">
        <f t="shared" si="4"/>
        <v>5000</v>
      </c>
      <c r="Q49" s="46">
        <v>0.05</v>
      </c>
      <c r="R49" s="31">
        <v>7.5</v>
      </c>
      <c r="S49" s="31">
        <v>25</v>
      </c>
      <c r="T49" s="31">
        <f t="shared" si="5"/>
        <v>250</v>
      </c>
      <c r="U49" s="31">
        <f t="shared" si="6"/>
        <v>75</v>
      </c>
      <c r="V49" s="31">
        <f t="shared" si="7"/>
        <v>25</v>
      </c>
      <c r="W49" s="32">
        <f t="shared" si="8"/>
        <v>175</v>
      </c>
      <c r="X49" s="47">
        <v>45111</v>
      </c>
      <c r="Y49" s="47">
        <v>45260</v>
      </c>
      <c r="Z49" s="47">
        <v>45113</v>
      </c>
      <c r="AA49" s="16" t="s">
        <v>635</v>
      </c>
      <c r="AB49" s="16" t="s">
        <v>636</v>
      </c>
      <c r="AC49" s="16" t="s">
        <v>627</v>
      </c>
      <c r="AD49" s="15"/>
      <c r="AE49" s="47" t="s">
        <v>502</v>
      </c>
      <c r="AF49" s="31">
        <v>269301.3</v>
      </c>
      <c r="AG49" s="15" t="s">
        <v>503</v>
      </c>
      <c r="AH49" s="15">
        <v>34685843</v>
      </c>
      <c r="AI49" s="15" t="s">
        <v>504</v>
      </c>
      <c r="AJ49" s="15"/>
      <c r="AK49" s="15"/>
      <c r="AL49" s="15"/>
      <c r="AM49" s="15"/>
      <c r="AN49" s="58"/>
    </row>
    <row r="50" s="1" customFormat="1" ht="48" customHeight="1" outlineLevel="2" spans="1:40">
      <c r="A50" s="15">
        <v>47</v>
      </c>
      <c r="B50" s="15" t="s">
        <v>490</v>
      </c>
      <c r="C50" s="16" t="s">
        <v>637</v>
      </c>
      <c r="D50" s="15"/>
      <c r="E50" s="16" t="s">
        <v>638</v>
      </c>
      <c r="F50" s="16" t="s">
        <v>639</v>
      </c>
      <c r="G50" s="16" t="s">
        <v>640</v>
      </c>
      <c r="H50" s="16" t="s">
        <v>641</v>
      </c>
      <c r="I50" s="16" t="s">
        <v>642</v>
      </c>
      <c r="J50" s="16" t="s">
        <v>643</v>
      </c>
      <c r="K50" s="16" t="s">
        <v>644</v>
      </c>
      <c r="L50" s="16" t="s">
        <v>645</v>
      </c>
      <c r="M50" s="15" t="s">
        <v>23</v>
      </c>
      <c r="N50" s="34">
        <v>49</v>
      </c>
      <c r="O50" s="32">
        <v>57.9</v>
      </c>
      <c r="P50" s="31">
        <f t="shared" si="4"/>
        <v>28950</v>
      </c>
      <c r="Q50" s="46">
        <v>0.05</v>
      </c>
      <c r="R50" s="31">
        <v>7.5</v>
      </c>
      <c r="S50" s="31">
        <v>25</v>
      </c>
      <c r="T50" s="31">
        <f t="shared" si="5"/>
        <v>1447.5</v>
      </c>
      <c r="U50" s="31">
        <f t="shared" si="6"/>
        <v>434.25</v>
      </c>
      <c r="V50" s="31">
        <f t="shared" si="7"/>
        <v>144.75</v>
      </c>
      <c r="W50" s="32">
        <f t="shared" si="8"/>
        <v>1013.25</v>
      </c>
      <c r="X50" s="47">
        <v>45111</v>
      </c>
      <c r="Y50" s="47">
        <v>45260</v>
      </c>
      <c r="Z50" s="47">
        <v>45113</v>
      </c>
      <c r="AA50" s="16" t="s">
        <v>646</v>
      </c>
      <c r="AB50" s="16" t="s">
        <v>647</v>
      </c>
      <c r="AC50" s="16" t="s">
        <v>638</v>
      </c>
      <c r="AD50" s="15"/>
      <c r="AE50" s="47" t="s">
        <v>502</v>
      </c>
      <c r="AF50" s="31">
        <v>269301.3</v>
      </c>
      <c r="AG50" s="15" t="s">
        <v>503</v>
      </c>
      <c r="AH50" s="15">
        <v>34685843</v>
      </c>
      <c r="AI50" s="15" t="s">
        <v>504</v>
      </c>
      <c r="AJ50" s="15"/>
      <c r="AK50" s="15"/>
      <c r="AL50" s="15"/>
      <c r="AM50" s="15"/>
      <c r="AN50" s="58"/>
    </row>
    <row r="51" s="1" customFormat="1" ht="48" customHeight="1" outlineLevel="2" spans="1:40">
      <c r="A51" s="15">
        <v>48</v>
      </c>
      <c r="B51" s="15" t="s">
        <v>490</v>
      </c>
      <c r="C51" s="16" t="s">
        <v>648</v>
      </c>
      <c r="D51" s="15"/>
      <c r="E51" s="16" t="s">
        <v>649</v>
      </c>
      <c r="F51" s="16" t="s">
        <v>650</v>
      </c>
      <c r="G51" s="16" t="s">
        <v>651</v>
      </c>
      <c r="H51" s="16" t="s">
        <v>652</v>
      </c>
      <c r="I51" s="16" t="s">
        <v>653</v>
      </c>
      <c r="J51" s="16" t="s">
        <v>654</v>
      </c>
      <c r="K51" s="16" t="s">
        <v>655</v>
      </c>
      <c r="L51" s="16" t="s">
        <v>656</v>
      </c>
      <c r="M51" s="15" t="s">
        <v>23</v>
      </c>
      <c r="N51" s="15">
        <v>338</v>
      </c>
      <c r="O51" s="32">
        <v>420.71</v>
      </c>
      <c r="P51" s="31">
        <f t="shared" si="4"/>
        <v>210355</v>
      </c>
      <c r="Q51" s="46">
        <v>0.05</v>
      </c>
      <c r="R51" s="31">
        <v>7.5</v>
      </c>
      <c r="S51" s="31">
        <v>25</v>
      </c>
      <c r="T51" s="31">
        <f t="shared" si="5"/>
        <v>10517.75</v>
      </c>
      <c r="U51" s="31">
        <f t="shared" si="6"/>
        <v>3155.325</v>
      </c>
      <c r="V51" s="31">
        <f t="shared" si="7"/>
        <v>1051.775</v>
      </c>
      <c r="W51" s="32">
        <f t="shared" si="8"/>
        <v>7362.425</v>
      </c>
      <c r="X51" s="47">
        <v>45111</v>
      </c>
      <c r="Y51" s="47">
        <v>45260</v>
      </c>
      <c r="Z51" s="47">
        <v>45113</v>
      </c>
      <c r="AA51" s="16" t="s">
        <v>657</v>
      </c>
      <c r="AB51" s="16" t="s">
        <v>658</v>
      </c>
      <c r="AC51" s="16" t="s">
        <v>649</v>
      </c>
      <c r="AD51" s="15"/>
      <c r="AE51" s="47" t="s">
        <v>502</v>
      </c>
      <c r="AF51" s="31">
        <v>269301.3</v>
      </c>
      <c r="AG51" s="15" t="s">
        <v>503</v>
      </c>
      <c r="AH51" s="15">
        <v>34685843</v>
      </c>
      <c r="AI51" s="15" t="s">
        <v>504</v>
      </c>
      <c r="AJ51" s="15"/>
      <c r="AK51" s="15"/>
      <c r="AL51" s="15"/>
      <c r="AM51" s="15"/>
      <c r="AN51" s="58"/>
    </row>
    <row r="52" s="1" customFormat="1" ht="48" customHeight="1" outlineLevel="2" spans="1:40">
      <c r="A52" s="15">
        <v>49</v>
      </c>
      <c r="B52" s="15" t="s">
        <v>490</v>
      </c>
      <c r="C52" s="16" t="s">
        <v>659</v>
      </c>
      <c r="D52" s="15"/>
      <c r="E52" s="16" t="s">
        <v>660</v>
      </c>
      <c r="F52" s="16" t="s">
        <v>661</v>
      </c>
      <c r="G52" s="16" t="s">
        <v>662</v>
      </c>
      <c r="H52" s="16" t="s">
        <v>663</v>
      </c>
      <c r="I52" s="16" t="s">
        <v>664</v>
      </c>
      <c r="J52" s="16" t="s">
        <v>665</v>
      </c>
      <c r="K52" s="16" t="s">
        <v>666</v>
      </c>
      <c r="L52" s="16" t="s">
        <v>667</v>
      </c>
      <c r="M52" s="15" t="s">
        <v>23</v>
      </c>
      <c r="N52" s="17">
        <v>56</v>
      </c>
      <c r="O52" s="32">
        <v>60.17</v>
      </c>
      <c r="P52" s="31">
        <f t="shared" si="4"/>
        <v>30085</v>
      </c>
      <c r="Q52" s="46">
        <v>0.05</v>
      </c>
      <c r="R52" s="31">
        <v>7.5</v>
      </c>
      <c r="S52" s="31">
        <v>25</v>
      </c>
      <c r="T52" s="31">
        <f t="shared" si="5"/>
        <v>1504.25</v>
      </c>
      <c r="U52" s="31">
        <f t="shared" si="6"/>
        <v>451.275</v>
      </c>
      <c r="V52" s="31">
        <f t="shared" si="7"/>
        <v>150.425</v>
      </c>
      <c r="W52" s="32">
        <f t="shared" si="8"/>
        <v>1052.975</v>
      </c>
      <c r="X52" s="47">
        <v>45111</v>
      </c>
      <c r="Y52" s="47">
        <v>45260</v>
      </c>
      <c r="Z52" s="47">
        <v>45113</v>
      </c>
      <c r="AA52" s="16" t="s">
        <v>668</v>
      </c>
      <c r="AB52" s="16" t="s">
        <v>669</v>
      </c>
      <c r="AC52" s="16" t="s">
        <v>660</v>
      </c>
      <c r="AD52" s="15"/>
      <c r="AE52" s="47" t="s">
        <v>502</v>
      </c>
      <c r="AF52" s="31">
        <v>269301.3</v>
      </c>
      <c r="AG52" s="15" t="s">
        <v>503</v>
      </c>
      <c r="AH52" s="15">
        <v>34685843</v>
      </c>
      <c r="AI52" s="15" t="s">
        <v>504</v>
      </c>
      <c r="AJ52" s="15"/>
      <c r="AK52" s="15"/>
      <c r="AL52" s="15"/>
      <c r="AM52" s="15"/>
      <c r="AN52" s="58"/>
    </row>
    <row r="53" s="1" customFormat="1" ht="33.75" outlineLevel="2" spans="1:40">
      <c r="A53" s="15">
        <v>50</v>
      </c>
      <c r="B53" s="15" t="s">
        <v>490</v>
      </c>
      <c r="C53" s="16" t="s">
        <v>670</v>
      </c>
      <c r="D53" s="15"/>
      <c r="E53" s="16" t="s">
        <v>671</v>
      </c>
      <c r="F53" s="16" t="s">
        <v>672</v>
      </c>
      <c r="G53" s="16" t="s">
        <v>673</v>
      </c>
      <c r="H53" s="16" t="s">
        <v>674</v>
      </c>
      <c r="I53" s="16" t="s">
        <v>675</v>
      </c>
      <c r="J53" s="16" t="s">
        <v>676</v>
      </c>
      <c r="K53" s="16" t="s">
        <v>677</v>
      </c>
      <c r="L53" s="16" t="s">
        <v>678</v>
      </c>
      <c r="M53" s="15" t="s">
        <v>23</v>
      </c>
      <c r="N53" s="34">
        <v>21</v>
      </c>
      <c r="O53" s="17">
        <v>31.73</v>
      </c>
      <c r="P53" s="31">
        <f t="shared" si="4"/>
        <v>15865</v>
      </c>
      <c r="Q53" s="46">
        <v>0.05</v>
      </c>
      <c r="R53" s="31">
        <v>7.5</v>
      </c>
      <c r="S53" s="31">
        <v>25</v>
      </c>
      <c r="T53" s="31">
        <f t="shared" si="5"/>
        <v>793.25</v>
      </c>
      <c r="U53" s="31">
        <f t="shared" si="6"/>
        <v>237.975</v>
      </c>
      <c r="V53" s="31">
        <f t="shared" si="7"/>
        <v>79.325</v>
      </c>
      <c r="W53" s="32">
        <f t="shared" si="8"/>
        <v>555.275</v>
      </c>
      <c r="X53" s="47">
        <v>45111</v>
      </c>
      <c r="Y53" s="47">
        <v>45260</v>
      </c>
      <c r="Z53" s="47">
        <v>45113</v>
      </c>
      <c r="AA53" s="16" t="s">
        <v>679</v>
      </c>
      <c r="AB53" s="16" t="s">
        <v>680</v>
      </c>
      <c r="AC53" s="16" t="s">
        <v>671</v>
      </c>
      <c r="AD53" s="15"/>
      <c r="AE53" s="47" t="s">
        <v>502</v>
      </c>
      <c r="AF53" s="31">
        <v>269301.3</v>
      </c>
      <c r="AG53" s="15" t="s">
        <v>503</v>
      </c>
      <c r="AH53" s="15">
        <v>34685843</v>
      </c>
      <c r="AI53" s="15" t="s">
        <v>504</v>
      </c>
      <c r="AJ53" s="15"/>
      <c r="AK53" s="15"/>
      <c r="AL53" s="15"/>
      <c r="AM53" s="15"/>
      <c r="AN53" s="58"/>
    </row>
    <row r="54" s="1" customFormat="1" ht="45" outlineLevel="2" spans="1:40">
      <c r="A54" s="15">
        <v>51</v>
      </c>
      <c r="B54" s="15" t="s">
        <v>490</v>
      </c>
      <c r="C54" s="16" t="s">
        <v>681</v>
      </c>
      <c r="D54" s="15"/>
      <c r="E54" s="16" t="s">
        <v>682</v>
      </c>
      <c r="F54" s="16" t="s">
        <v>683</v>
      </c>
      <c r="G54" s="16" t="s">
        <v>684</v>
      </c>
      <c r="H54" s="16" t="s">
        <v>685</v>
      </c>
      <c r="I54" s="16" t="s">
        <v>686</v>
      </c>
      <c r="J54" s="16" t="s">
        <v>687</v>
      </c>
      <c r="K54" s="16" t="s">
        <v>688</v>
      </c>
      <c r="L54" s="16" t="s">
        <v>689</v>
      </c>
      <c r="M54" s="15" t="s">
        <v>23</v>
      </c>
      <c r="N54" s="34">
        <v>15</v>
      </c>
      <c r="O54" s="32">
        <v>13.2</v>
      </c>
      <c r="P54" s="31">
        <f t="shared" si="4"/>
        <v>6600</v>
      </c>
      <c r="Q54" s="46">
        <v>0.05</v>
      </c>
      <c r="R54" s="31">
        <v>7.5</v>
      </c>
      <c r="S54" s="31">
        <v>25</v>
      </c>
      <c r="T54" s="31">
        <f t="shared" si="5"/>
        <v>330</v>
      </c>
      <c r="U54" s="31">
        <f t="shared" si="6"/>
        <v>99</v>
      </c>
      <c r="V54" s="31">
        <f t="shared" si="7"/>
        <v>33</v>
      </c>
      <c r="W54" s="32">
        <f t="shared" si="8"/>
        <v>231</v>
      </c>
      <c r="X54" s="47">
        <v>45111</v>
      </c>
      <c r="Y54" s="47">
        <v>45260</v>
      </c>
      <c r="Z54" s="47">
        <v>45113</v>
      </c>
      <c r="AA54" s="16" t="s">
        <v>690</v>
      </c>
      <c r="AB54" s="16" t="s">
        <v>691</v>
      </c>
      <c r="AC54" s="16" t="s">
        <v>682</v>
      </c>
      <c r="AD54" s="15"/>
      <c r="AE54" s="47" t="s">
        <v>502</v>
      </c>
      <c r="AF54" s="31">
        <v>269301.3</v>
      </c>
      <c r="AG54" s="15" t="s">
        <v>503</v>
      </c>
      <c r="AH54" s="15">
        <v>34685843</v>
      </c>
      <c r="AI54" s="15" t="s">
        <v>504</v>
      </c>
      <c r="AJ54" s="15"/>
      <c r="AK54" s="15"/>
      <c r="AL54" s="15"/>
      <c r="AM54" s="15"/>
      <c r="AN54" s="58"/>
    </row>
    <row r="55" s="1" customFormat="1" ht="33.75" outlineLevel="2" spans="1:40">
      <c r="A55" s="15">
        <v>52</v>
      </c>
      <c r="B55" s="15" t="s">
        <v>490</v>
      </c>
      <c r="C55" s="16" t="s">
        <v>692</v>
      </c>
      <c r="D55" s="15"/>
      <c r="E55" s="24" t="s">
        <v>693</v>
      </c>
      <c r="F55" s="16" t="s">
        <v>694</v>
      </c>
      <c r="G55" s="24" t="s">
        <v>695</v>
      </c>
      <c r="H55" s="24" t="s">
        <v>696</v>
      </c>
      <c r="I55" s="16" t="s">
        <v>642</v>
      </c>
      <c r="J55" s="16" t="s">
        <v>643</v>
      </c>
      <c r="K55" s="24" t="s">
        <v>697</v>
      </c>
      <c r="L55" s="24" t="s">
        <v>698</v>
      </c>
      <c r="M55" s="15" t="s">
        <v>23</v>
      </c>
      <c r="N55" s="15">
        <v>6</v>
      </c>
      <c r="O55" s="32">
        <v>7.5</v>
      </c>
      <c r="P55" s="31">
        <f t="shared" si="4"/>
        <v>3750</v>
      </c>
      <c r="Q55" s="46">
        <v>0.05</v>
      </c>
      <c r="R55" s="31">
        <v>7.5</v>
      </c>
      <c r="S55" s="31">
        <v>25</v>
      </c>
      <c r="T55" s="31">
        <f t="shared" si="5"/>
        <v>187.5</v>
      </c>
      <c r="U55" s="31">
        <f t="shared" si="6"/>
        <v>56.25</v>
      </c>
      <c r="V55" s="31">
        <f t="shared" si="7"/>
        <v>18.75</v>
      </c>
      <c r="W55" s="32">
        <f t="shared" si="8"/>
        <v>131.25</v>
      </c>
      <c r="X55" s="47">
        <v>45111</v>
      </c>
      <c r="Y55" s="47">
        <v>45260</v>
      </c>
      <c r="Z55" s="47">
        <v>45113</v>
      </c>
      <c r="AA55" s="24" t="s">
        <v>699</v>
      </c>
      <c r="AB55" s="16" t="s">
        <v>700</v>
      </c>
      <c r="AC55" s="24" t="s">
        <v>693</v>
      </c>
      <c r="AD55" s="15"/>
      <c r="AE55" s="47" t="s">
        <v>502</v>
      </c>
      <c r="AF55" s="31">
        <v>269301.3</v>
      </c>
      <c r="AG55" s="15" t="s">
        <v>503</v>
      </c>
      <c r="AH55" s="15">
        <v>34685843</v>
      </c>
      <c r="AI55" s="15" t="s">
        <v>504</v>
      </c>
      <c r="AJ55" s="15"/>
      <c r="AK55" s="15"/>
      <c r="AL55" s="15"/>
      <c r="AM55" s="15"/>
      <c r="AN55" s="58"/>
    </row>
    <row r="56" s="1" customFormat="1" ht="36" customHeight="1" outlineLevel="2" spans="1:40">
      <c r="A56" s="15">
        <v>53</v>
      </c>
      <c r="B56" s="15" t="s">
        <v>120</v>
      </c>
      <c r="C56" s="16" t="s">
        <v>701</v>
      </c>
      <c r="D56" s="16"/>
      <c r="E56" s="15" t="s">
        <v>702</v>
      </c>
      <c r="F56" s="16" t="s">
        <v>703</v>
      </c>
      <c r="G56" s="16" t="s">
        <v>704</v>
      </c>
      <c r="H56" s="16" t="s">
        <v>705</v>
      </c>
      <c r="I56" s="16" t="s">
        <v>706</v>
      </c>
      <c r="J56" s="16" t="s">
        <v>707</v>
      </c>
      <c r="K56" s="16" t="s">
        <v>708</v>
      </c>
      <c r="L56" s="16" t="s">
        <v>709</v>
      </c>
      <c r="M56" s="15" t="s">
        <v>23</v>
      </c>
      <c r="N56" s="15">
        <v>2</v>
      </c>
      <c r="O56" s="31">
        <v>70</v>
      </c>
      <c r="P56" s="31">
        <f t="shared" si="4"/>
        <v>35000</v>
      </c>
      <c r="Q56" s="46">
        <v>0.05</v>
      </c>
      <c r="R56" s="31">
        <v>7.5</v>
      </c>
      <c r="S56" s="31">
        <v>25</v>
      </c>
      <c r="T56" s="31">
        <f t="shared" si="5"/>
        <v>1750</v>
      </c>
      <c r="U56" s="31">
        <f t="shared" si="6"/>
        <v>525</v>
      </c>
      <c r="V56" s="31">
        <f t="shared" si="7"/>
        <v>175</v>
      </c>
      <c r="W56" s="32">
        <f t="shared" si="8"/>
        <v>1225</v>
      </c>
      <c r="X56" s="47">
        <v>45111</v>
      </c>
      <c r="Y56" s="47">
        <v>45260</v>
      </c>
      <c r="Z56" s="47">
        <v>45112</v>
      </c>
      <c r="AA56" s="15" t="s">
        <v>710</v>
      </c>
      <c r="AB56" s="16" t="s">
        <v>711</v>
      </c>
      <c r="AC56" s="15" t="s">
        <v>702</v>
      </c>
      <c r="AD56" s="15"/>
      <c r="AE56" s="47" t="s">
        <v>712</v>
      </c>
      <c r="AF56" s="31">
        <v>28850.4</v>
      </c>
      <c r="AG56" s="15" t="s">
        <v>713</v>
      </c>
      <c r="AH56" s="15">
        <v>26838311</v>
      </c>
      <c r="AI56" s="24" t="s">
        <v>714</v>
      </c>
      <c r="AJ56" s="15"/>
      <c r="AK56" s="15"/>
      <c r="AL56" s="15"/>
      <c r="AM56" s="15"/>
      <c r="AN56" s="58"/>
    </row>
    <row r="57" s="1" customFormat="1" ht="36" customHeight="1" outlineLevel="2" spans="1:40">
      <c r="A57" s="15">
        <v>54</v>
      </c>
      <c r="B57" s="15" t="s">
        <v>120</v>
      </c>
      <c r="C57" s="16" t="s">
        <v>715</v>
      </c>
      <c r="D57" s="16"/>
      <c r="E57" s="16" t="s">
        <v>716</v>
      </c>
      <c r="F57" s="16" t="s">
        <v>717</v>
      </c>
      <c r="G57" s="16" t="s">
        <v>718</v>
      </c>
      <c r="H57" s="16" t="s">
        <v>719</v>
      </c>
      <c r="I57" s="16" t="s">
        <v>720</v>
      </c>
      <c r="J57" s="16" t="s">
        <v>721</v>
      </c>
      <c r="K57" s="16" t="s">
        <v>722</v>
      </c>
      <c r="L57" s="16" t="s">
        <v>723</v>
      </c>
      <c r="M57" s="15" t="s">
        <v>23</v>
      </c>
      <c r="N57" s="15">
        <v>1</v>
      </c>
      <c r="O57" s="31">
        <v>275</v>
      </c>
      <c r="P57" s="31">
        <f t="shared" si="4"/>
        <v>137500</v>
      </c>
      <c r="Q57" s="46">
        <v>0.05</v>
      </c>
      <c r="R57" s="31">
        <v>7.5</v>
      </c>
      <c r="S57" s="31">
        <v>25</v>
      </c>
      <c r="T57" s="31">
        <f t="shared" si="5"/>
        <v>6875</v>
      </c>
      <c r="U57" s="31">
        <f t="shared" si="6"/>
        <v>2062.5</v>
      </c>
      <c r="V57" s="31">
        <f t="shared" si="7"/>
        <v>687.5</v>
      </c>
      <c r="W57" s="32">
        <f t="shared" si="8"/>
        <v>4812.5</v>
      </c>
      <c r="X57" s="47">
        <v>45111</v>
      </c>
      <c r="Y57" s="47">
        <v>45260</v>
      </c>
      <c r="Z57" s="47">
        <v>45112</v>
      </c>
      <c r="AA57" s="15" t="s">
        <v>724</v>
      </c>
      <c r="AB57" s="16" t="s">
        <v>725</v>
      </c>
      <c r="AC57" s="16" t="s">
        <v>716</v>
      </c>
      <c r="AD57" s="15"/>
      <c r="AE57" s="47" t="s">
        <v>712</v>
      </c>
      <c r="AF57" s="31">
        <v>28850.4</v>
      </c>
      <c r="AG57" s="15" t="s">
        <v>713</v>
      </c>
      <c r="AH57" s="15">
        <v>26838311</v>
      </c>
      <c r="AI57" s="24" t="s">
        <v>714</v>
      </c>
      <c r="AJ57" s="15"/>
      <c r="AK57" s="15"/>
      <c r="AL57" s="15"/>
      <c r="AM57" s="15"/>
      <c r="AN57" s="58"/>
    </row>
    <row r="58" s="1" customFormat="1" ht="36" customHeight="1" outlineLevel="2" spans="1:40">
      <c r="A58" s="15">
        <v>55</v>
      </c>
      <c r="B58" s="15" t="s">
        <v>120</v>
      </c>
      <c r="C58" s="16" t="s">
        <v>726</v>
      </c>
      <c r="D58" s="16"/>
      <c r="E58" s="21" t="s">
        <v>727</v>
      </c>
      <c r="F58" s="21" t="s">
        <v>728</v>
      </c>
      <c r="G58" s="21" t="s">
        <v>729</v>
      </c>
      <c r="H58" s="21" t="s">
        <v>730</v>
      </c>
      <c r="I58" s="16" t="s">
        <v>731</v>
      </c>
      <c r="J58" s="16" t="s">
        <v>732</v>
      </c>
      <c r="K58" s="21" t="s">
        <v>733</v>
      </c>
      <c r="L58" s="21" t="s">
        <v>734</v>
      </c>
      <c r="M58" s="15" t="s">
        <v>23</v>
      </c>
      <c r="N58" s="15">
        <v>1</v>
      </c>
      <c r="O58" s="31">
        <v>90</v>
      </c>
      <c r="P58" s="31">
        <f t="shared" si="4"/>
        <v>45000</v>
      </c>
      <c r="Q58" s="46">
        <v>0.05</v>
      </c>
      <c r="R58" s="31">
        <v>7.5</v>
      </c>
      <c r="S58" s="31">
        <v>25</v>
      </c>
      <c r="T58" s="31">
        <f t="shared" si="5"/>
        <v>2250</v>
      </c>
      <c r="U58" s="31">
        <f t="shared" si="6"/>
        <v>675</v>
      </c>
      <c r="V58" s="31">
        <f t="shared" si="7"/>
        <v>225</v>
      </c>
      <c r="W58" s="32">
        <f t="shared" si="8"/>
        <v>1575</v>
      </c>
      <c r="X58" s="47">
        <v>45111</v>
      </c>
      <c r="Y58" s="47">
        <v>45260</v>
      </c>
      <c r="Z58" s="47">
        <v>45112</v>
      </c>
      <c r="AA58" s="15" t="s">
        <v>735</v>
      </c>
      <c r="AB58" s="16" t="s">
        <v>736</v>
      </c>
      <c r="AC58" s="39" t="s">
        <v>727</v>
      </c>
      <c r="AD58" s="15"/>
      <c r="AE58" s="47" t="s">
        <v>712</v>
      </c>
      <c r="AF58" s="31">
        <v>28850.4</v>
      </c>
      <c r="AG58" s="15" t="s">
        <v>713</v>
      </c>
      <c r="AH58" s="15">
        <v>26838311</v>
      </c>
      <c r="AI58" s="24" t="s">
        <v>714</v>
      </c>
      <c r="AJ58" s="15"/>
      <c r="AK58" s="15"/>
      <c r="AL58" s="15"/>
      <c r="AM58" s="15"/>
      <c r="AN58" s="58"/>
    </row>
    <row r="59" s="1" customFormat="1" ht="36" customHeight="1" outlineLevel="2" spans="1:40">
      <c r="A59" s="15">
        <v>56</v>
      </c>
      <c r="B59" s="15" t="s">
        <v>120</v>
      </c>
      <c r="C59" s="16" t="s">
        <v>737</v>
      </c>
      <c r="D59" s="16"/>
      <c r="E59" s="21" t="s">
        <v>738</v>
      </c>
      <c r="F59" s="21" t="s">
        <v>739</v>
      </c>
      <c r="G59" s="21" t="s">
        <v>740</v>
      </c>
      <c r="H59" s="21" t="s">
        <v>741</v>
      </c>
      <c r="I59" s="16" t="s">
        <v>742</v>
      </c>
      <c r="J59" s="16" t="s">
        <v>743</v>
      </c>
      <c r="K59" s="21" t="s">
        <v>744</v>
      </c>
      <c r="L59" s="21" t="s">
        <v>745</v>
      </c>
      <c r="M59" s="15" t="s">
        <v>23</v>
      </c>
      <c r="N59" s="15">
        <v>1</v>
      </c>
      <c r="O59" s="31">
        <v>153</v>
      </c>
      <c r="P59" s="31">
        <f t="shared" si="4"/>
        <v>76500</v>
      </c>
      <c r="Q59" s="46">
        <v>0.05</v>
      </c>
      <c r="R59" s="31">
        <v>7.5</v>
      </c>
      <c r="S59" s="31">
        <v>25</v>
      </c>
      <c r="T59" s="31">
        <f t="shared" si="5"/>
        <v>3825</v>
      </c>
      <c r="U59" s="31">
        <f t="shared" si="6"/>
        <v>1147.5</v>
      </c>
      <c r="V59" s="31">
        <f t="shared" si="7"/>
        <v>382.5</v>
      </c>
      <c r="W59" s="32">
        <f t="shared" si="8"/>
        <v>2677.5</v>
      </c>
      <c r="X59" s="47">
        <v>45111</v>
      </c>
      <c r="Y59" s="47">
        <v>45260</v>
      </c>
      <c r="Z59" s="47">
        <v>45112</v>
      </c>
      <c r="AA59" s="15" t="s">
        <v>746</v>
      </c>
      <c r="AB59" s="16" t="s">
        <v>747</v>
      </c>
      <c r="AC59" s="39" t="s">
        <v>738</v>
      </c>
      <c r="AD59" s="15"/>
      <c r="AE59" s="47" t="s">
        <v>712</v>
      </c>
      <c r="AF59" s="31">
        <v>28850.4</v>
      </c>
      <c r="AG59" s="15" t="s">
        <v>713</v>
      </c>
      <c r="AH59" s="15">
        <v>26838311</v>
      </c>
      <c r="AI59" s="24" t="s">
        <v>714</v>
      </c>
      <c r="AJ59" s="15"/>
      <c r="AK59" s="15"/>
      <c r="AL59" s="15"/>
      <c r="AM59" s="15"/>
      <c r="AN59" s="58"/>
    </row>
    <row r="60" s="1" customFormat="1" ht="36" customHeight="1" outlineLevel="2" spans="1:40">
      <c r="A60" s="15">
        <v>57</v>
      </c>
      <c r="B60" s="15" t="s">
        <v>120</v>
      </c>
      <c r="C60" s="16" t="s">
        <v>748</v>
      </c>
      <c r="D60" s="16"/>
      <c r="E60" s="21" t="s">
        <v>749</v>
      </c>
      <c r="F60" s="25" t="s">
        <v>750</v>
      </c>
      <c r="G60" s="21" t="s">
        <v>751</v>
      </c>
      <c r="H60" s="21" t="s">
        <v>752</v>
      </c>
      <c r="I60" s="35" t="s">
        <v>753</v>
      </c>
      <c r="J60" s="35" t="s">
        <v>754</v>
      </c>
      <c r="K60" s="36" t="s">
        <v>755</v>
      </c>
      <c r="L60" s="36" t="s">
        <v>756</v>
      </c>
      <c r="M60" s="15" t="s">
        <v>23</v>
      </c>
      <c r="N60" s="15">
        <v>1</v>
      </c>
      <c r="O60" s="31">
        <v>185</v>
      </c>
      <c r="P60" s="31">
        <f t="shared" si="4"/>
        <v>92500</v>
      </c>
      <c r="Q60" s="46">
        <v>0.05</v>
      </c>
      <c r="R60" s="31">
        <v>7.5</v>
      </c>
      <c r="S60" s="31">
        <v>25</v>
      </c>
      <c r="T60" s="31">
        <f t="shared" si="5"/>
        <v>4625</v>
      </c>
      <c r="U60" s="31">
        <f t="shared" si="6"/>
        <v>1387.5</v>
      </c>
      <c r="V60" s="31">
        <f t="shared" si="7"/>
        <v>462.5</v>
      </c>
      <c r="W60" s="32">
        <f t="shared" si="8"/>
        <v>3237.5</v>
      </c>
      <c r="X60" s="47">
        <v>45111</v>
      </c>
      <c r="Y60" s="47">
        <v>45260</v>
      </c>
      <c r="Z60" s="47">
        <v>45112</v>
      </c>
      <c r="AA60" s="15" t="s">
        <v>757</v>
      </c>
      <c r="AB60" s="16" t="s">
        <v>758</v>
      </c>
      <c r="AC60" s="39" t="s">
        <v>749</v>
      </c>
      <c r="AD60" s="15"/>
      <c r="AE60" s="47" t="s">
        <v>712</v>
      </c>
      <c r="AF60" s="31">
        <v>28850.4</v>
      </c>
      <c r="AG60" s="15" t="s">
        <v>713</v>
      </c>
      <c r="AH60" s="15">
        <v>26838311</v>
      </c>
      <c r="AI60" s="24" t="s">
        <v>714</v>
      </c>
      <c r="AJ60" s="15"/>
      <c r="AK60" s="15"/>
      <c r="AL60" s="15"/>
      <c r="AM60" s="15"/>
      <c r="AN60" s="58"/>
    </row>
    <row r="61" s="1" customFormat="1" ht="45" outlineLevel="2" spans="1:40">
      <c r="A61" s="15">
        <v>58</v>
      </c>
      <c r="B61" s="15" t="s">
        <v>120</v>
      </c>
      <c r="C61" s="16" t="s">
        <v>759</v>
      </c>
      <c r="D61" s="16"/>
      <c r="E61" s="15" t="s">
        <v>760</v>
      </c>
      <c r="F61" s="26" t="s">
        <v>761</v>
      </c>
      <c r="G61" s="27" t="s">
        <v>762</v>
      </c>
      <c r="H61" s="27" t="s">
        <v>763</v>
      </c>
      <c r="I61" s="16" t="s">
        <v>764</v>
      </c>
      <c r="J61" s="16" t="s">
        <v>765</v>
      </c>
      <c r="K61" s="37" t="s">
        <v>766</v>
      </c>
      <c r="L61" s="37" t="s">
        <v>767</v>
      </c>
      <c r="M61" s="15" t="s">
        <v>23</v>
      </c>
      <c r="N61" s="15">
        <v>1</v>
      </c>
      <c r="O61" s="31">
        <v>70</v>
      </c>
      <c r="P61" s="31">
        <f t="shared" si="4"/>
        <v>35000</v>
      </c>
      <c r="Q61" s="46">
        <v>0.05</v>
      </c>
      <c r="R61" s="31">
        <v>7.5</v>
      </c>
      <c r="S61" s="31">
        <v>25</v>
      </c>
      <c r="T61" s="31">
        <f t="shared" si="5"/>
        <v>1750</v>
      </c>
      <c r="U61" s="31">
        <f t="shared" si="6"/>
        <v>525</v>
      </c>
      <c r="V61" s="31">
        <f t="shared" si="7"/>
        <v>175</v>
      </c>
      <c r="W61" s="32">
        <f t="shared" si="8"/>
        <v>1225</v>
      </c>
      <c r="X61" s="47">
        <v>45111</v>
      </c>
      <c r="Y61" s="47">
        <v>45260</v>
      </c>
      <c r="Z61" s="47">
        <v>45112</v>
      </c>
      <c r="AA61" s="15" t="s">
        <v>768</v>
      </c>
      <c r="AB61" s="16" t="s">
        <v>769</v>
      </c>
      <c r="AC61" s="34" t="s">
        <v>760</v>
      </c>
      <c r="AD61" s="15"/>
      <c r="AE61" s="47" t="s">
        <v>712</v>
      </c>
      <c r="AF61" s="31">
        <v>28850.4</v>
      </c>
      <c r="AG61" s="15" t="s">
        <v>713</v>
      </c>
      <c r="AH61" s="15">
        <v>26838311</v>
      </c>
      <c r="AI61" s="24" t="s">
        <v>714</v>
      </c>
      <c r="AJ61" s="15"/>
      <c r="AK61" s="15"/>
      <c r="AL61" s="15"/>
      <c r="AM61" s="15"/>
      <c r="AN61" s="58"/>
    </row>
    <row r="62" s="1" customFormat="1" ht="45" outlineLevel="2" spans="1:40">
      <c r="A62" s="15">
        <v>59</v>
      </c>
      <c r="B62" s="15" t="s">
        <v>120</v>
      </c>
      <c r="C62" s="16" t="s">
        <v>770</v>
      </c>
      <c r="D62" s="16"/>
      <c r="E62" s="15" t="s">
        <v>771</v>
      </c>
      <c r="F62" s="26" t="s">
        <v>772</v>
      </c>
      <c r="G62" s="27" t="s">
        <v>773</v>
      </c>
      <c r="H62" s="27" t="s">
        <v>774</v>
      </c>
      <c r="I62" s="38">
        <v>13773731127</v>
      </c>
      <c r="J62" s="38" t="s">
        <v>775</v>
      </c>
      <c r="K62" s="37" t="s">
        <v>776</v>
      </c>
      <c r="L62" s="37" t="s">
        <v>777</v>
      </c>
      <c r="M62" s="15" t="s">
        <v>23</v>
      </c>
      <c r="N62" s="15">
        <v>1</v>
      </c>
      <c r="O62" s="31">
        <v>120</v>
      </c>
      <c r="P62" s="31">
        <f t="shared" si="4"/>
        <v>60000</v>
      </c>
      <c r="Q62" s="46">
        <v>0.05</v>
      </c>
      <c r="R62" s="31">
        <v>7.5</v>
      </c>
      <c r="S62" s="31">
        <v>25</v>
      </c>
      <c r="T62" s="31">
        <f t="shared" si="5"/>
        <v>3000</v>
      </c>
      <c r="U62" s="31">
        <f t="shared" si="6"/>
        <v>900</v>
      </c>
      <c r="V62" s="31">
        <f t="shared" si="7"/>
        <v>300</v>
      </c>
      <c r="W62" s="32">
        <f t="shared" si="8"/>
        <v>2100</v>
      </c>
      <c r="X62" s="47">
        <v>45111</v>
      </c>
      <c r="Y62" s="47">
        <v>45260</v>
      </c>
      <c r="Z62" s="47">
        <v>45112</v>
      </c>
      <c r="AA62" s="15" t="s">
        <v>778</v>
      </c>
      <c r="AB62" s="16" t="s">
        <v>779</v>
      </c>
      <c r="AC62" s="34" t="s">
        <v>771</v>
      </c>
      <c r="AD62" s="15"/>
      <c r="AE62" s="47" t="s">
        <v>712</v>
      </c>
      <c r="AF62" s="31">
        <v>28850.4</v>
      </c>
      <c r="AG62" s="15" t="s">
        <v>713</v>
      </c>
      <c r="AH62" s="15">
        <v>26838311</v>
      </c>
      <c r="AI62" s="24" t="s">
        <v>714</v>
      </c>
      <c r="AJ62" s="15"/>
      <c r="AK62" s="15"/>
      <c r="AL62" s="15"/>
      <c r="AM62" s="15"/>
      <c r="AN62" s="58"/>
    </row>
    <row r="63" s="1" customFormat="1" ht="45" outlineLevel="2" spans="1:40">
      <c r="A63" s="15">
        <v>60</v>
      </c>
      <c r="B63" s="15" t="s">
        <v>120</v>
      </c>
      <c r="C63" s="16" t="s">
        <v>780</v>
      </c>
      <c r="D63" s="16"/>
      <c r="E63" s="15" t="s">
        <v>781</v>
      </c>
      <c r="F63" s="26" t="s">
        <v>782</v>
      </c>
      <c r="G63" s="27" t="s">
        <v>783</v>
      </c>
      <c r="H63" s="27" t="s">
        <v>784</v>
      </c>
      <c r="I63" s="39" t="s">
        <v>785</v>
      </c>
      <c r="J63" s="39" t="s">
        <v>786</v>
      </c>
      <c r="K63" s="37" t="s">
        <v>787</v>
      </c>
      <c r="L63" s="37" t="s">
        <v>788</v>
      </c>
      <c r="M63" s="15" t="s">
        <v>23</v>
      </c>
      <c r="N63" s="15">
        <v>1</v>
      </c>
      <c r="O63" s="31">
        <v>180</v>
      </c>
      <c r="P63" s="31">
        <f t="shared" si="4"/>
        <v>90000</v>
      </c>
      <c r="Q63" s="46">
        <v>0.05</v>
      </c>
      <c r="R63" s="31">
        <v>7.5</v>
      </c>
      <c r="S63" s="31">
        <v>25</v>
      </c>
      <c r="T63" s="31">
        <f t="shared" si="5"/>
        <v>4500</v>
      </c>
      <c r="U63" s="31">
        <f t="shared" si="6"/>
        <v>1350</v>
      </c>
      <c r="V63" s="31">
        <f t="shared" si="7"/>
        <v>450</v>
      </c>
      <c r="W63" s="32">
        <f t="shared" si="8"/>
        <v>3150</v>
      </c>
      <c r="X63" s="47">
        <v>45111</v>
      </c>
      <c r="Y63" s="47">
        <v>45260</v>
      </c>
      <c r="Z63" s="47">
        <v>45112</v>
      </c>
      <c r="AA63" s="15" t="s">
        <v>789</v>
      </c>
      <c r="AB63" s="16" t="s">
        <v>790</v>
      </c>
      <c r="AC63" s="34" t="s">
        <v>781</v>
      </c>
      <c r="AD63" s="15"/>
      <c r="AE63" s="47" t="s">
        <v>712</v>
      </c>
      <c r="AF63" s="31">
        <v>28850.4</v>
      </c>
      <c r="AG63" s="15" t="s">
        <v>713</v>
      </c>
      <c r="AH63" s="15">
        <v>26838311</v>
      </c>
      <c r="AI63" s="24" t="s">
        <v>714</v>
      </c>
      <c r="AJ63" s="15"/>
      <c r="AK63" s="15"/>
      <c r="AL63" s="15"/>
      <c r="AM63" s="15"/>
      <c r="AN63" s="58"/>
    </row>
    <row r="64" s="1" customFormat="1" ht="45" outlineLevel="2" spans="1:40">
      <c r="A64" s="15">
        <v>61</v>
      </c>
      <c r="B64" s="15" t="s">
        <v>120</v>
      </c>
      <c r="C64" s="16" t="s">
        <v>791</v>
      </c>
      <c r="D64" s="16"/>
      <c r="E64" s="21" t="s">
        <v>122</v>
      </c>
      <c r="F64" s="21" t="s">
        <v>792</v>
      </c>
      <c r="G64" s="21" t="s">
        <v>124</v>
      </c>
      <c r="H64" s="21" t="s">
        <v>125</v>
      </c>
      <c r="I64" s="21" t="s">
        <v>126</v>
      </c>
      <c r="J64" s="21" t="s">
        <v>127</v>
      </c>
      <c r="K64" s="21" t="s">
        <v>128</v>
      </c>
      <c r="L64" s="21" t="s">
        <v>129</v>
      </c>
      <c r="M64" s="15" t="s">
        <v>23</v>
      </c>
      <c r="N64" s="15">
        <v>1</v>
      </c>
      <c r="O64" s="40">
        <v>160</v>
      </c>
      <c r="P64" s="31">
        <f t="shared" si="4"/>
        <v>80000</v>
      </c>
      <c r="Q64" s="46">
        <v>0.05</v>
      </c>
      <c r="R64" s="31">
        <v>7.5</v>
      </c>
      <c r="S64" s="31">
        <v>25</v>
      </c>
      <c r="T64" s="31">
        <f t="shared" si="5"/>
        <v>4000</v>
      </c>
      <c r="U64" s="31">
        <f t="shared" si="6"/>
        <v>1200</v>
      </c>
      <c r="V64" s="31">
        <f t="shared" si="7"/>
        <v>400</v>
      </c>
      <c r="W64" s="32">
        <f t="shared" si="8"/>
        <v>2800</v>
      </c>
      <c r="X64" s="47">
        <v>45111</v>
      </c>
      <c r="Y64" s="47">
        <v>45260</v>
      </c>
      <c r="Z64" s="47">
        <v>45112</v>
      </c>
      <c r="AA64" s="15" t="s">
        <v>793</v>
      </c>
      <c r="AB64" s="16" t="s">
        <v>794</v>
      </c>
      <c r="AC64" s="21" t="s">
        <v>122</v>
      </c>
      <c r="AD64" s="15"/>
      <c r="AE64" s="47" t="s">
        <v>712</v>
      </c>
      <c r="AF64" s="31">
        <v>28850.4</v>
      </c>
      <c r="AG64" s="15" t="s">
        <v>713</v>
      </c>
      <c r="AH64" s="15">
        <v>26838311</v>
      </c>
      <c r="AI64" s="24" t="s">
        <v>714</v>
      </c>
      <c r="AJ64" s="15"/>
      <c r="AK64" s="15"/>
      <c r="AL64" s="15"/>
      <c r="AM64" s="15"/>
      <c r="AN64" s="58"/>
    </row>
    <row r="65" s="1" customFormat="1" ht="56.25" outlineLevel="2" spans="1:40">
      <c r="A65" s="15">
        <v>62</v>
      </c>
      <c r="B65" s="15" t="s">
        <v>120</v>
      </c>
      <c r="C65" s="16" t="s">
        <v>795</v>
      </c>
      <c r="D65" s="16"/>
      <c r="E65" s="16" t="s">
        <v>796</v>
      </c>
      <c r="F65" s="16" t="s">
        <v>797</v>
      </c>
      <c r="G65" s="16" t="s">
        <v>798</v>
      </c>
      <c r="H65" s="16" t="s">
        <v>799</v>
      </c>
      <c r="I65" s="16" t="s">
        <v>800</v>
      </c>
      <c r="J65" s="16" t="s">
        <v>801</v>
      </c>
      <c r="K65" s="16" t="s">
        <v>802</v>
      </c>
      <c r="L65" s="16" t="s">
        <v>803</v>
      </c>
      <c r="M65" s="15" t="s">
        <v>23</v>
      </c>
      <c r="N65" s="15">
        <v>1</v>
      </c>
      <c r="O65" s="31">
        <v>40</v>
      </c>
      <c r="P65" s="31">
        <f t="shared" si="4"/>
        <v>20000</v>
      </c>
      <c r="Q65" s="46">
        <v>0.05</v>
      </c>
      <c r="R65" s="31">
        <v>7.5</v>
      </c>
      <c r="S65" s="31">
        <v>25</v>
      </c>
      <c r="T65" s="31">
        <f t="shared" si="5"/>
        <v>1000</v>
      </c>
      <c r="U65" s="31">
        <f t="shared" si="6"/>
        <v>300</v>
      </c>
      <c r="V65" s="31">
        <f t="shared" si="7"/>
        <v>100</v>
      </c>
      <c r="W65" s="32">
        <f t="shared" si="8"/>
        <v>700</v>
      </c>
      <c r="X65" s="47">
        <v>45111</v>
      </c>
      <c r="Y65" s="47">
        <v>45260</v>
      </c>
      <c r="Z65" s="47">
        <v>45112</v>
      </c>
      <c r="AA65" s="15" t="s">
        <v>804</v>
      </c>
      <c r="AB65" s="16" t="s">
        <v>805</v>
      </c>
      <c r="AC65" s="16" t="s">
        <v>796</v>
      </c>
      <c r="AD65" s="15"/>
      <c r="AE65" s="15" t="s">
        <v>806</v>
      </c>
      <c r="AF65" s="15">
        <v>300</v>
      </c>
      <c r="AG65" s="15" t="s">
        <v>796</v>
      </c>
      <c r="AH65" s="15">
        <v>81284135</v>
      </c>
      <c r="AI65" s="24" t="s">
        <v>807</v>
      </c>
      <c r="AJ65" s="15"/>
      <c r="AK65" s="15"/>
      <c r="AL65" s="15"/>
      <c r="AM65" s="15"/>
      <c r="AN65" s="58"/>
    </row>
    <row r="66" s="1" customFormat="1" ht="45" outlineLevel="2" spans="1:40">
      <c r="A66" s="15">
        <v>63</v>
      </c>
      <c r="B66" s="15" t="s">
        <v>120</v>
      </c>
      <c r="C66" s="16" t="s">
        <v>808</v>
      </c>
      <c r="D66" s="16"/>
      <c r="E66" s="16" t="s">
        <v>809</v>
      </c>
      <c r="F66" s="16" t="s">
        <v>810</v>
      </c>
      <c r="G66" s="24" t="s">
        <v>811</v>
      </c>
      <c r="H66" s="24" t="s">
        <v>812</v>
      </c>
      <c r="I66" s="16" t="s">
        <v>813</v>
      </c>
      <c r="J66" s="16" t="s">
        <v>814</v>
      </c>
      <c r="K66" s="24" t="s">
        <v>815</v>
      </c>
      <c r="L66" s="24" t="s">
        <v>816</v>
      </c>
      <c r="M66" s="15" t="s">
        <v>23</v>
      </c>
      <c r="N66" s="15">
        <v>1</v>
      </c>
      <c r="O66" s="31">
        <v>27</v>
      </c>
      <c r="P66" s="31">
        <f t="shared" si="4"/>
        <v>13500</v>
      </c>
      <c r="Q66" s="46">
        <v>0.05</v>
      </c>
      <c r="R66" s="31">
        <v>7.5</v>
      </c>
      <c r="S66" s="31">
        <v>25</v>
      </c>
      <c r="T66" s="31">
        <f t="shared" si="5"/>
        <v>675</v>
      </c>
      <c r="U66" s="31">
        <f t="shared" si="6"/>
        <v>202.5</v>
      </c>
      <c r="V66" s="31">
        <f t="shared" si="7"/>
        <v>67.5</v>
      </c>
      <c r="W66" s="32">
        <f t="shared" si="8"/>
        <v>472.5</v>
      </c>
      <c r="X66" s="47">
        <v>45111</v>
      </c>
      <c r="Y66" s="47">
        <v>45260</v>
      </c>
      <c r="Z66" s="47">
        <v>45112</v>
      </c>
      <c r="AA66" s="15" t="s">
        <v>817</v>
      </c>
      <c r="AB66" s="16" t="s">
        <v>818</v>
      </c>
      <c r="AC66" s="38" t="s">
        <v>809</v>
      </c>
      <c r="AD66" s="15"/>
      <c r="AE66" s="47" t="s">
        <v>712</v>
      </c>
      <c r="AF66" s="31">
        <v>28850.4</v>
      </c>
      <c r="AG66" s="15" t="s">
        <v>713</v>
      </c>
      <c r="AH66" s="15">
        <v>26838311</v>
      </c>
      <c r="AI66" s="24" t="s">
        <v>714</v>
      </c>
      <c r="AJ66" s="15"/>
      <c r="AK66" s="15"/>
      <c r="AL66" s="15"/>
      <c r="AM66" s="15"/>
      <c r="AN66" s="58"/>
    </row>
    <row r="67" s="1" customFormat="1" ht="67.5" outlineLevel="2" spans="1:40">
      <c r="A67" s="15">
        <v>64</v>
      </c>
      <c r="B67" s="15" t="s">
        <v>120</v>
      </c>
      <c r="C67" s="16" t="s">
        <v>819</v>
      </c>
      <c r="D67" s="16"/>
      <c r="E67" s="16" t="s">
        <v>820</v>
      </c>
      <c r="F67" s="20" t="s">
        <v>821</v>
      </c>
      <c r="G67" s="16" t="s">
        <v>822</v>
      </c>
      <c r="H67" s="16" t="s">
        <v>823</v>
      </c>
      <c r="I67" s="16" t="s">
        <v>824</v>
      </c>
      <c r="J67" s="16" t="s">
        <v>825</v>
      </c>
      <c r="K67" s="16" t="s">
        <v>826</v>
      </c>
      <c r="L67" s="16" t="s">
        <v>827</v>
      </c>
      <c r="M67" s="15" t="s">
        <v>23</v>
      </c>
      <c r="N67" s="15">
        <v>1</v>
      </c>
      <c r="O67" s="31">
        <v>79</v>
      </c>
      <c r="P67" s="31">
        <f t="shared" si="4"/>
        <v>39500</v>
      </c>
      <c r="Q67" s="46">
        <v>0.05</v>
      </c>
      <c r="R67" s="31">
        <v>7.5</v>
      </c>
      <c r="S67" s="31">
        <v>25</v>
      </c>
      <c r="T67" s="31">
        <f t="shared" si="5"/>
        <v>1975</v>
      </c>
      <c r="U67" s="31">
        <f t="shared" si="6"/>
        <v>592.5</v>
      </c>
      <c r="V67" s="31">
        <f t="shared" si="7"/>
        <v>197.5</v>
      </c>
      <c r="W67" s="32">
        <f t="shared" si="8"/>
        <v>1382.5</v>
      </c>
      <c r="X67" s="47">
        <v>45111</v>
      </c>
      <c r="Y67" s="47">
        <v>45260</v>
      </c>
      <c r="Z67" s="47">
        <v>45112</v>
      </c>
      <c r="AA67" s="15" t="s">
        <v>828</v>
      </c>
      <c r="AB67" s="16" t="s">
        <v>829</v>
      </c>
      <c r="AC67" s="16" t="s">
        <v>820</v>
      </c>
      <c r="AD67" s="15"/>
      <c r="AE67" s="47" t="s">
        <v>830</v>
      </c>
      <c r="AF67" s="15" t="s">
        <v>831</v>
      </c>
      <c r="AG67" s="15" t="s">
        <v>820</v>
      </c>
      <c r="AH67" s="15" t="s">
        <v>832</v>
      </c>
      <c r="AI67" s="24" t="s">
        <v>833</v>
      </c>
      <c r="AJ67" s="15"/>
      <c r="AK67" s="15"/>
      <c r="AL67" s="15"/>
      <c r="AM67" s="15"/>
      <c r="AN67" s="58"/>
    </row>
    <row r="68" s="1" customFormat="1" ht="56.25" outlineLevel="2" spans="1:40">
      <c r="A68" s="15">
        <v>65</v>
      </c>
      <c r="B68" s="15" t="s">
        <v>120</v>
      </c>
      <c r="C68" s="16" t="s">
        <v>834</v>
      </c>
      <c r="D68" s="16"/>
      <c r="E68" s="21" t="s">
        <v>835</v>
      </c>
      <c r="F68" s="21" t="s">
        <v>836</v>
      </c>
      <c r="G68" s="21" t="s">
        <v>837</v>
      </c>
      <c r="H68" s="21" t="s">
        <v>838</v>
      </c>
      <c r="I68" s="16" t="s">
        <v>839</v>
      </c>
      <c r="J68" s="16" t="s">
        <v>840</v>
      </c>
      <c r="K68" s="21" t="s">
        <v>841</v>
      </c>
      <c r="L68" s="21" t="s">
        <v>842</v>
      </c>
      <c r="M68" s="15" t="s">
        <v>23</v>
      </c>
      <c r="N68" s="15">
        <v>1</v>
      </c>
      <c r="O68" s="31">
        <v>39</v>
      </c>
      <c r="P68" s="31">
        <f t="shared" si="4"/>
        <v>19500</v>
      </c>
      <c r="Q68" s="46">
        <v>0.05</v>
      </c>
      <c r="R68" s="31">
        <v>7.5</v>
      </c>
      <c r="S68" s="31">
        <v>25</v>
      </c>
      <c r="T68" s="31">
        <f t="shared" si="5"/>
        <v>975</v>
      </c>
      <c r="U68" s="31">
        <f t="shared" si="6"/>
        <v>292.5</v>
      </c>
      <c r="V68" s="31">
        <f t="shared" si="7"/>
        <v>97.5</v>
      </c>
      <c r="W68" s="32">
        <f t="shared" si="8"/>
        <v>682.5</v>
      </c>
      <c r="X68" s="47">
        <v>45111</v>
      </c>
      <c r="Y68" s="47">
        <v>45260</v>
      </c>
      <c r="Z68" s="47">
        <v>45112</v>
      </c>
      <c r="AA68" s="15" t="s">
        <v>843</v>
      </c>
      <c r="AB68" s="16" t="s">
        <v>844</v>
      </c>
      <c r="AC68" s="21" t="s">
        <v>835</v>
      </c>
      <c r="AD68" s="15"/>
      <c r="AE68" s="15" t="s">
        <v>845</v>
      </c>
      <c r="AF68" s="15">
        <v>292.5</v>
      </c>
      <c r="AG68" s="15" t="s">
        <v>820</v>
      </c>
      <c r="AH68" s="15">
        <v>75762188</v>
      </c>
      <c r="AI68" s="24" t="s">
        <v>846</v>
      </c>
      <c r="AJ68" s="15"/>
      <c r="AK68" s="15"/>
      <c r="AL68" s="15"/>
      <c r="AM68" s="15"/>
      <c r="AN68" s="58"/>
    </row>
    <row r="69" s="1" customFormat="1" ht="33.75" outlineLevel="2" spans="1:40">
      <c r="A69" s="15">
        <v>66</v>
      </c>
      <c r="B69" s="15" t="s">
        <v>120</v>
      </c>
      <c r="C69" s="16" t="s">
        <v>847</v>
      </c>
      <c r="D69" s="16"/>
      <c r="E69" s="21" t="s">
        <v>848</v>
      </c>
      <c r="F69" s="59" t="s">
        <v>849</v>
      </c>
      <c r="G69" s="16" t="s">
        <v>850</v>
      </c>
      <c r="H69" s="16" t="s">
        <v>851</v>
      </c>
      <c r="I69" s="16" t="s">
        <v>852</v>
      </c>
      <c r="J69" s="16" t="s">
        <v>853</v>
      </c>
      <c r="K69" s="16" t="s">
        <v>854</v>
      </c>
      <c r="L69" s="16" t="s">
        <v>855</v>
      </c>
      <c r="M69" s="15" t="s">
        <v>23</v>
      </c>
      <c r="N69" s="15">
        <v>1</v>
      </c>
      <c r="O69" s="31">
        <v>66.67</v>
      </c>
      <c r="P69" s="31">
        <f t="shared" si="4"/>
        <v>33335</v>
      </c>
      <c r="Q69" s="46">
        <v>0.05</v>
      </c>
      <c r="R69" s="31">
        <v>7.5</v>
      </c>
      <c r="S69" s="31">
        <v>25</v>
      </c>
      <c r="T69" s="31">
        <f t="shared" si="5"/>
        <v>1666.75</v>
      </c>
      <c r="U69" s="31">
        <f t="shared" si="6"/>
        <v>500.025</v>
      </c>
      <c r="V69" s="31">
        <f t="shared" si="7"/>
        <v>166.675</v>
      </c>
      <c r="W69" s="32">
        <f t="shared" ref="W69:W132" si="9">T69-U69</f>
        <v>1166.725</v>
      </c>
      <c r="X69" s="47">
        <v>45111</v>
      </c>
      <c r="Y69" s="47">
        <v>45260</v>
      </c>
      <c r="Z69" s="47">
        <v>45114</v>
      </c>
      <c r="AA69" s="15" t="s">
        <v>856</v>
      </c>
      <c r="AB69" s="16" t="s">
        <v>857</v>
      </c>
      <c r="AC69" s="21" t="s">
        <v>848</v>
      </c>
      <c r="AD69" s="15"/>
      <c r="AE69" s="47" t="s">
        <v>858</v>
      </c>
      <c r="AF69" s="31">
        <v>500.03</v>
      </c>
      <c r="AG69" s="15" t="s">
        <v>859</v>
      </c>
      <c r="AH69" s="15">
        <v>84436905</v>
      </c>
      <c r="AI69" s="24" t="s">
        <v>860</v>
      </c>
      <c r="AJ69" s="15"/>
      <c r="AK69" s="15"/>
      <c r="AL69" s="15"/>
      <c r="AM69" s="15"/>
      <c r="AN69" s="58"/>
    </row>
    <row r="70" s="1" customFormat="1" ht="90" outlineLevel="2" spans="1:40">
      <c r="A70" s="15">
        <v>67</v>
      </c>
      <c r="B70" s="15" t="s">
        <v>120</v>
      </c>
      <c r="C70" s="16" t="s">
        <v>861</v>
      </c>
      <c r="D70" s="15" t="s">
        <v>437</v>
      </c>
      <c r="E70" s="20" t="s">
        <v>862</v>
      </c>
      <c r="F70" s="20" t="s">
        <v>863</v>
      </c>
      <c r="G70" s="20" t="s">
        <v>864</v>
      </c>
      <c r="H70" s="21" t="s">
        <v>865</v>
      </c>
      <c r="I70" s="21" t="s">
        <v>866</v>
      </c>
      <c r="J70" s="21" t="s">
        <v>867</v>
      </c>
      <c r="K70" s="20" t="s">
        <v>868</v>
      </c>
      <c r="L70" s="21" t="s">
        <v>869</v>
      </c>
      <c r="M70" s="15" t="s">
        <v>23</v>
      </c>
      <c r="N70" s="15">
        <v>1</v>
      </c>
      <c r="O70" s="31">
        <v>19.2</v>
      </c>
      <c r="P70" s="31">
        <f t="shared" si="4"/>
        <v>9600</v>
      </c>
      <c r="Q70" s="46">
        <v>0.05</v>
      </c>
      <c r="R70" s="31">
        <v>7.5</v>
      </c>
      <c r="S70" s="31">
        <v>25</v>
      </c>
      <c r="T70" s="31">
        <f t="shared" si="5"/>
        <v>480</v>
      </c>
      <c r="U70" s="31">
        <f t="shared" si="6"/>
        <v>144</v>
      </c>
      <c r="V70" s="31">
        <f t="shared" si="7"/>
        <v>48</v>
      </c>
      <c r="W70" s="32">
        <f t="shared" si="9"/>
        <v>336</v>
      </c>
      <c r="X70" s="47">
        <v>45131</v>
      </c>
      <c r="Y70" s="47">
        <v>45260</v>
      </c>
      <c r="Z70" s="47">
        <v>45153</v>
      </c>
      <c r="AA70" s="15" t="s">
        <v>870</v>
      </c>
      <c r="AB70" s="16" t="s">
        <v>871</v>
      </c>
      <c r="AC70" s="20" t="s">
        <v>862</v>
      </c>
      <c r="AD70" s="15"/>
      <c r="AE70" s="47" t="s">
        <v>872</v>
      </c>
      <c r="AF70" s="15">
        <v>144</v>
      </c>
      <c r="AG70" s="15" t="s">
        <v>862</v>
      </c>
      <c r="AH70" s="15">
        <v>55060000</v>
      </c>
      <c r="AI70" s="24" t="s">
        <v>873</v>
      </c>
      <c r="AJ70" s="15"/>
      <c r="AK70" s="15"/>
      <c r="AL70" s="15"/>
      <c r="AM70" s="15"/>
      <c r="AN70" s="58"/>
    </row>
    <row r="71" s="1" customFormat="1" ht="90" outlineLevel="2" spans="1:40">
      <c r="A71" s="15">
        <v>68</v>
      </c>
      <c r="B71" s="15" t="s">
        <v>120</v>
      </c>
      <c r="C71" s="16" t="s">
        <v>874</v>
      </c>
      <c r="D71" s="16" t="s">
        <v>437</v>
      </c>
      <c r="E71" s="16" t="s">
        <v>796</v>
      </c>
      <c r="F71" s="16" t="s">
        <v>875</v>
      </c>
      <c r="G71" s="16" t="s">
        <v>798</v>
      </c>
      <c r="H71" s="16" t="s">
        <v>799</v>
      </c>
      <c r="I71" s="16" t="s">
        <v>800</v>
      </c>
      <c r="J71" s="16" t="s">
        <v>801</v>
      </c>
      <c r="K71" s="16" t="s">
        <v>802</v>
      </c>
      <c r="L71" s="16" t="s">
        <v>803</v>
      </c>
      <c r="M71" s="15" t="s">
        <v>23</v>
      </c>
      <c r="N71" s="15">
        <v>1</v>
      </c>
      <c r="O71" s="31">
        <v>67.2</v>
      </c>
      <c r="P71" s="31">
        <f t="shared" si="4"/>
        <v>33600</v>
      </c>
      <c r="Q71" s="46">
        <v>0.05</v>
      </c>
      <c r="R71" s="31">
        <v>7.5</v>
      </c>
      <c r="S71" s="31">
        <v>25</v>
      </c>
      <c r="T71" s="31">
        <f t="shared" si="5"/>
        <v>1680</v>
      </c>
      <c r="U71" s="31">
        <f t="shared" si="6"/>
        <v>504</v>
      </c>
      <c r="V71" s="31">
        <f t="shared" si="7"/>
        <v>168</v>
      </c>
      <c r="W71" s="32">
        <f t="shared" si="9"/>
        <v>1176</v>
      </c>
      <c r="X71" s="47">
        <v>45111</v>
      </c>
      <c r="Y71" s="47">
        <v>45260</v>
      </c>
      <c r="Z71" s="47">
        <v>45112</v>
      </c>
      <c r="AA71" s="15" t="s">
        <v>876</v>
      </c>
      <c r="AB71" s="16" t="s">
        <v>877</v>
      </c>
      <c r="AC71" s="16" t="s">
        <v>796</v>
      </c>
      <c r="AD71" s="15"/>
      <c r="AE71" s="15" t="s">
        <v>806</v>
      </c>
      <c r="AF71" s="15">
        <v>904.4</v>
      </c>
      <c r="AG71" s="15" t="s">
        <v>796</v>
      </c>
      <c r="AH71" s="15">
        <v>32225590</v>
      </c>
      <c r="AI71" s="24" t="s">
        <v>878</v>
      </c>
      <c r="AJ71" s="15"/>
      <c r="AK71" s="15"/>
      <c r="AL71" s="15"/>
      <c r="AM71" s="15"/>
      <c r="AN71" s="58"/>
    </row>
    <row r="72" s="1" customFormat="1" ht="90" outlineLevel="2" spans="1:40">
      <c r="A72" s="15">
        <v>69</v>
      </c>
      <c r="B72" s="15" t="s">
        <v>120</v>
      </c>
      <c r="C72" s="16" t="s">
        <v>879</v>
      </c>
      <c r="D72" s="16" t="s">
        <v>465</v>
      </c>
      <c r="E72" s="16" t="s">
        <v>820</v>
      </c>
      <c r="F72" s="20" t="s">
        <v>880</v>
      </c>
      <c r="G72" s="16" t="s">
        <v>822</v>
      </c>
      <c r="H72" s="16" t="s">
        <v>823</v>
      </c>
      <c r="I72" s="16" t="s">
        <v>824</v>
      </c>
      <c r="J72" s="16" t="s">
        <v>825</v>
      </c>
      <c r="K72" s="16" t="s">
        <v>826</v>
      </c>
      <c r="L72" s="16" t="s">
        <v>827</v>
      </c>
      <c r="M72" s="15" t="s">
        <v>23</v>
      </c>
      <c r="N72" s="15">
        <v>1</v>
      </c>
      <c r="O72" s="31">
        <v>11</v>
      </c>
      <c r="P72" s="31">
        <f t="shared" si="4"/>
        <v>5500</v>
      </c>
      <c r="Q72" s="46">
        <v>0.05</v>
      </c>
      <c r="R72" s="31">
        <v>7.5</v>
      </c>
      <c r="S72" s="31">
        <v>25</v>
      </c>
      <c r="T72" s="31">
        <f t="shared" si="5"/>
        <v>275</v>
      </c>
      <c r="U72" s="31">
        <f t="shared" si="6"/>
        <v>82.5</v>
      </c>
      <c r="V72" s="31">
        <f t="shared" si="7"/>
        <v>27.5</v>
      </c>
      <c r="W72" s="32">
        <f t="shared" si="9"/>
        <v>192.5</v>
      </c>
      <c r="X72" s="47">
        <v>45111</v>
      </c>
      <c r="Y72" s="47">
        <v>45260</v>
      </c>
      <c r="Z72" s="47">
        <v>45112</v>
      </c>
      <c r="AA72" s="15" t="s">
        <v>881</v>
      </c>
      <c r="AB72" s="16" t="s">
        <v>882</v>
      </c>
      <c r="AC72" s="16" t="s">
        <v>820</v>
      </c>
      <c r="AD72" s="15"/>
      <c r="AE72" s="47" t="s">
        <v>883</v>
      </c>
      <c r="AF72" s="31">
        <v>132</v>
      </c>
      <c r="AG72" s="15" t="s">
        <v>820</v>
      </c>
      <c r="AH72" s="15">
        <v>73250111</v>
      </c>
      <c r="AI72" s="24" t="s">
        <v>884</v>
      </c>
      <c r="AJ72" s="15"/>
      <c r="AK72" s="15"/>
      <c r="AL72" s="15"/>
      <c r="AM72" s="15"/>
      <c r="AN72" s="58"/>
    </row>
    <row r="73" s="1" customFormat="1" ht="90" outlineLevel="2" spans="1:40">
      <c r="A73" s="15">
        <v>70</v>
      </c>
      <c r="B73" s="15" t="s">
        <v>120</v>
      </c>
      <c r="C73" s="16" t="s">
        <v>885</v>
      </c>
      <c r="D73" s="16" t="s">
        <v>465</v>
      </c>
      <c r="E73" s="16" t="s">
        <v>886</v>
      </c>
      <c r="F73" s="16" t="s">
        <v>887</v>
      </c>
      <c r="G73" s="16" t="s">
        <v>888</v>
      </c>
      <c r="H73" s="16" t="s">
        <v>889</v>
      </c>
      <c r="I73" s="16" t="s">
        <v>890</v>
      </c>
      <c r="J73" s="16" t="s">
        <v>891</v>
      </c>
      <c r="K73" s="16" t="s">
        <v>892</v>
      </c>
      <c r="L73" s="16" t="s">
        <v>893</v>
      </c>
      <c r="M73" s="15" t="s">
        <v>23</v>
      </c>
      <c r="N73" s="15">
        <v>1</v>
      </c>
      <c r="O73" s="31">
        <v>27.5</v>
      </c>
      <c r="P73" s="31">
        <f t="shared" si="4"/>
        <v>13750</v>
      </c>
      <c r="Q73" s="46">
        <v>0.05</v>
      </c>
      <c r="R73" s="31">
        <v>7.5</v>
      </c>
      <c r="S73" s="31">
        <v>25</v>
      </c>
      <c r="T73" s="31">
        <f t="shared" si="5"/>
        <v>687.5</v>
      </c>
      <c r="U73" s="31">
        <f t="shared" si="6"/>
        <v>206.25</v>
      </c>
      <c r="V73" s="31">
        <f t="shared" si="7"/>
        <v>68.75</v>
      </c>
      <c r="W73" s="32">
        <f t="shared" si="9"/>
        <v>481.25</v>
      </c>
      <c r="X73" s="47">
        <v>45111</v>
      </c>
      <c r="Y73" s="47">
        <v>45260</v>
      </c>
      <c r="Z73" s="47">
        <v>45112</v>
      </c>
      <c r="AA73" s="15" t="s">
        <v>894</v>
      </c>
      <c r="AB73" s="16" t="s">
        <v>895</v>
      </c>
      <c r="AC73" s="16" t="s">
        <v>886</v>
      </c>
      <c r="AD73" s="15"/>
      <c r="AE73" s="15" t="s">
        <v>845</v>
      </c>
      <c r="AF73" s="15">
        <v>330</v>
      </c>
      <c r="AG73" s="15" t="s">
        <v>820</v>
      </c>
      <c r="AH73" s="15">
        <v>12885191</v>
      </c>
      <c r="AI73" s="15" t="s">
        <v>896</v>
      </c>
      <c r="AJ73" s="15"/>
      <c r="AK73" s="15"/>
      <c r="AL73" s="15"/>
      <c r="AM73" s="15"/>
      <c r="AN73" s="58"/>
    </row>
    <row r="74" s="1" customFormat="1" ht="90" outlineLevel="2" spans="1:40">
      <c r="A74" s="15">
        <v>71</v>
      </c>
      <c r="B74" s="15" t="s">
        <v>120</v>
      </c>
      <c r="C74" s="16" t="s">
        <v>897</v>
      </c>
      <c r="D74" s="16" t="s">
        <v>465</v>
      </c>
      <c r="E74" s="16" t="s">
        <v>898</v>
      </c>
      <c r="F74" s="16" t="s">
        <v>899</v>
      </c>
      <c r="G74" s="16" t="s">
        <v>900</v>
      </c>
      <c r="H74" s="16" t="s">
        <v>901</v>
      </c>
      <c r="I74" s="16" t="s">
        <v>902</v>
      </c>
      <c r="J74" s="16" t="s">
        <v>903</v>
      </c>
      <c r="K74" s="16" t="s">
        <v>904</v>
      </c>
      <c r="L74" s="16" t="s">
        <v>905</v>
      </c>
      <c r="M74" s="15" t="s">
        <v>23</v>
      </c>
      <c r="N74" s="15">
        <v>1</v>
      </c>
      <c r="O74" s="31">
        <v>26.4</v>
      </c>
      <c r="P74" s="31">
        <f t="shared" si="4"/>
        <v>13200</v>
      </c>
      <c r="Q74" s="46">
        <v>0.05</v>
      </c>
      <c r="R74" s="31">
        <v>7.5</v>
      </c>
      <c r="S74" s="31">
        <v>25</v>
      </c>
      <c r="T74" s="31">
        <f t="shared" si="5"/>
        <v>660</v>
      </c>
      <c r="U74" s="31">
        <f t="shared" si="6"/>
        <v>198</v>
      </c>
      <c r="V74" s="31">
        <f t="shared" si="7"/>
        <v>66</v>
      </c>
      <c r="W74" s="32">
        <f t="shared" si="9"/>
        <v>462</v>
      </c>
      <c r="X74" s="47">
        <v>45111</v>
      </c>
      <c r="Y74" s="47">
        <v>45260</v>
      </c>
      <c r="Z74" s="47">
        <v>45112</v>
      </c>
      <c r="AA74" s="15" t="s">
        <v>906</v>
      </c>
      <c r="AB74" s="16" t="s">
        <v>907</v>
      </c>
      <c r="AC74" s="16" t="s">
        <v>898</v>
      </c>
      <c r="AD74" s="15"/>
      <c r="AE74" s="15" t="s">
        <v>845</v>
      </c>
      <c r="AF74" s="15">
        <v>316.8</v>
      </c>
      <c r="AG74" s="15" t="s">
        <v>820</v>
      </c>
      <c r="AH74" s="15">
        <v>39897655</v>
      </c>
      <c r="AI74" s="24" t="s">
        <v>908</v>
      </c>
      <c r="AJ74" s="15"/>
      <c r="AK74" s="15"/>
      <c r="AL74" s="15"/>
      <c r="AM74" s="15"/>
      <c r="AN74" s="58"/>
    </row>
    <row r="75" s="1" customFormat="1" ht="90" outlineLevel="2" spans="1:40">
      <c r="A75" s="15">
        <v>72</v>
      </c>
      <c r="B75" s="15" t="s">
        <v>120</v>
      </c>
      <c r="C75" s="16" t="s">
        <v>909</v>
      </c>
      <c r="D75" s="16" t="s">
        <v>437</v>
      </c>
      <c r="E75" s="20" t="s">
        <v>405</v>
      </c>
      <c r="F75" s="20" t="s">
        <v>910</v>
      </c>
      <c r="G75" s="120" t="s">
        <v>407</v>
      </c>
      <c r="H75" s="21" t="s">
        <v>408</v>
      </c>
      <c r="I75" s="21" t="s">
        <v>409</v>
      </c>
      <c r="J75" s="21" t="s">
        <v>410</v>
      </c>
      <c r="K75" s="120" t="s">
        <v>411</v>
      </c>
      <c r="L75" s="21" t="s">
        <v>412</v>
      </c>
      <c r="M75" s="15" t="s">
        <v>23</v>
      </c>
      <c r="N75" s="15">
        <v>1</v>
      </c>
      <c r="O75" s="31">
        <v>19.2</v>
      </c>
      <c r="P75" s="31">
        <f t="shared" si="4"/>
        <v>9600</v>
      </c>
      <c r="Q75" s="46">
        <v>0.05</v>
      </c>
      <c r="R75" s="31">
        <v>7.5</v>
      </c>
      <c r="S75" s="31">
        <v>25</v>
      </c>
      <c r="T75" s="31">
        <f t="shared" si="5"/>
        <v>480</v>
      </c>
      <c r="U75" s="31">
        <f t="shared" si="6"/>
        <v>144</v>
      </c>
      <c r="V75" s="31">
        <f t="shared" si="7"/>
        <v>48</v>
      </c>
      <c r="W75" s="32">
        <f t="shared" si="9"/>
        <v>336</v>
      </c>
      <c r="X75" s="47">
        <v>45111</v>
      </c>
      <c r="Y75" s="47">
        <v>45260</v>
      </c>
      <c r="Z75" s="47">
        <v>45112</v>
      </c>
      <c r="AA75" s="15" t="s">
        <v>911</v>
      </c>
      <c r="AB75" s="16" t="s">
        <v>912</v>
      </c>
      <c r="AC75" s="20" t="s">
        <v>405</v>
      </c>
      <c r="AD75" s="15"/>
      <c r="AE75" s="15" t="s">
        <v>845</v>
      </c>
      <c r="AF75" s="15">
        <v>258.4</v>
      </c>
      <c r="AG75" s="20" t="s">
        <v>405</v>
      </c>
      <c r="AH75" s="15">
        <v>11756195</v>
      </c>
      <c r="AI75" s="24" t="s">
        <v>913</v>
      </c>
      <c r="AJ75" s="15"/>
      <c r="AK75" s="15"/>
      <c r="AL75" s="15"/>
      <c r="AM75" s="15"/>
      <c r="AN75" s="58"/>
    </row>
    <row r="76" s="1" customFormat="1" ht="90" outlineLevel="2" spans="1:40">
      <c r="A76" s="15">
        <v>73</v>
      </c>
      <c r="B76" s="15" t="s">
        <v>120</v>
      </c>
      <c r="C76" s="16" t="s">
        <v>914</v>
      </c>
      <c r="D76" s="16" t="s">
        <v>465</v>
      </c>
      <c r="E76" s="21" t="s">
        <v>915</v>
      </c>
      <c r="F76" s="25" t="s">
        <v>916</v>
      </c>
      <c r="G76" s="21" t="s">
        <v>917</v>
      </c>
      <c r="H76" s="21" t="s">
        <v>918</v>
      </c>
      <c r="I76" s="35" t="s">
        <v>919</v>
      </c>
      <c r="J76" s="35" t="s">
        <v>920</v>
      </c>
      <c r="K76" s="21" t="s">
        <v>921</v>
      </c>
      <c r="L76" s="21" t="s">
        <v>922</v>
      </c>
      <c r="M76" s="15" t="s">
        <v>23</v>
      </c>
      <c r="N76" s="15">
        <v>1</v>
      </c>
      <c r="O76" s="31">
        <v>33</v>
      </c>
      <c r="P76" s="31">
        <f t="shared" si="4"/>
        <v>16500</v>
      </c>
      <c r="Q76" s="46">
        <v>0.05</v>
      </c>
      <c r="R76" s="31">
        <v>7.5</v>
      </c>
      <c r="S76" s="31">
        <v>25</v>
      </c>
      <c r="T76" s="31">
        <f t="shared" si="5"/>
        <v>825</v>
      </c>
      <c r="U76" s="31">
        <f t="shared" si="6"/>
        <v>247.5</v>
      </c>
      <c r="V76" s="31">
        <f t="shared" si="7"/>
        <v>82.5</v>
      </c>
      <c r="W76" s="32">
        <f t="shared" si="9"/>
        <v>577.5</v>
      </c>
      <c r="X76" s="47">
        <v>45111</v>
      </c>
      <c r="Y76" s="47">
        <v>45260</v>
      </c>
      <c r="Z76" s="47">
        <v>45112</v>
      </c>
      <c r="AA76" s="15" t="s">
        <v>923</v>
      </c>
      <c r="AB76" s="16" t="s">
        <v>924</v>
      </c>
      <c r="AC76" s="21" t="s">
        <v>915</v>
      </c>
      <c r="AD76" s="15"/>
      <c r="AE76" s="47" t="s">
        <v>883</v>
      </c>
      <c r="AF76" s="31">
        <v>247.5</v>
      </c>
      <c r="AG76" s="15" t="s">
        <v>820</v>
      </c>
      <c r="AH76" s="15">
        <v>91847112</v>
      </c>
      <c r="AI76" s="24" t="s">
        <v>925</v>
      </c>
      <c r="AJ76" s="15"/>
      <c r="AK76" s="15"/>
      <c r="AL76" s="15"/>
      <c r="AM76" s="15"/>
      <c r="AN76" s="58"/>
    </row>
    <row r="77" s="1" customFormat="1" ht="33.75" outlineLevel="2" spans="1:40">
      <c r="A77" s="15">
        <v>74</v>
      </c>
      <c r="B77" s="15" t="s">
        <v>94</v>
      </c>
      <c r="C77" s="16" t="s">
        <v>926</v>
      </c>
      <c r="D77" s="16"/>
      <c r="E77" s="24" t="s">
        <v>927</v>
      </c>
      <c r="F77" s="16" t="s">
        <v>928</v>
      </c>
      <c r="G77" s="16" t="s">
        <v>929</v>
      </c>
      <c r="H77" s="16" t="s">
        <v>930</v>
      </c>
      <c r="I77" s="16" t="s">
        <v>931</v>
      </c>
      <c r="J77" s="16" t="s">
        <v>932</v>
      </c>
      <c r="K77" s="16" t="s">
        <v>933</v>
      </c>
      <c r="L77" s="16" t="s">
        <v>934</v>
      </c>
      <c r="M77" s="15" t="s">
        <v>23</v>
      </c>
      <c r="N77" s="15">
        <v>1</v>
      </c>
      <c r="O77" s="31">
        <v>200</v>
      </c>
      <c r="P77" s="31">
        <f t="shared" si="4"/>
        <v>100000</v>
      </c>
      <c r="Q77" s="46">
        <v>0.05</v>
      </c>
      <c r="R77" s="31">
        <v>7.5</v>
      </c>
      <c r="S77" s="31">
        <v>25</v>
      </c>
      <c r="T77" s="31">
        <f t="shared" si="5"/>
        <v>5000</v>
      </c>
      <c r="U77" s="31">
        <f t="shared" si="6"/>
        <v>1500</v>
      </c>
      <c r="V77" s="31">
        <f t="shared" si="7"/>
        <v>500</v>
      </c>
      <c r="W77" s="32">
        <f t="shared" si="9"/>
        <v>3500</v>
      </c>
      <c r="X77" s="47">
        <v>45111</v>
      </c>
      <c r="Y77" s="47">
        <v>45260</v>
      </c>
      <c r="Z77" s="47">
        <v>45112</v>
      </c>
      <c r="AA77" s="15" t="s">
        <v>935</v>
      </c>
      <c r="AB77" s="16" t="s">
        <v>936</v>
      </c>
      <c r="AC77" s="24" t="s">
        <v>927</v>
      </c>
      <c r="AD77" s="15"/>
      <c r="AE77" s="47" t="s">
        <v>937</v>
      </c>
      <c r="AF77" s="31">
        <v>1500</v>
      </c>
      <c r="AG77" s="15" t="s">
        <v>927</v>
      </c>
      <c r="AH77" s="15">
        <v>72556633</v>
      </c>
      <c r="AI77" s="24" t="s">
        <v>938</v>
      </c>
      <c r="AJ77" s="15"/>
      <c r="AK77" s="15"/>
      <c r="AL77" s="15"/>
      <c r="AM77" s="15"/>
      <c r="AN77" s="58"/>
    </row>
    <row r="78" s="1" customFormat="1" ht="33.75" outlineLevel="2" spans="1:40">
      <c r="A78" s="15">
        <v>75</v>
      </c>
      <c r="B78" s="15" t="s">
        <v>94</v>
      </c>
      <c r="C78" s="16" t="s">
        <v>939</v>
      </c>
      <c r="D78" s="16"/>
      <c r="E78" s="24" t="s">
        <v>940</v>
      </c>
      <c r="F78" s="24" t="s">
        <v>941</v>
      </c>
      <c r="G78" s="16" t="s">
        <v>942</v>
      </c>
      <c r="H78" s="16" t="s">
        <v>943</v>
      </c>
      <c r="I78" s="16" t="s">
        <v>944</v>
      </c>
      <c r="J78" s="16" t="s">
        <v>945</v>
      </c>
      <c r="K78" s="16" t="s">
        <v>946</v>
      </c>
      <c r="L78" s="16" t="s">
        <v>947</v>
      </c>
      <c r="M78" s="15" t="s">
        <v>23</v>
      </c>
      <c r="N78" s="15">
        <v>1</v>
      </c>
      <c r="O78" s="31">
        <v>150</v>
      </c>
      <c r="P78" s="31">
        <f t="shared" si="4"/>
        <v>75000</v>
      </c>
      <c r="Q78" s="46">
        <v>0.05</v>
      </c>
      <c r="R78" s="31">
        <v>7.5</v>
      </c>
      <c r="S78" s="31">
        <v>25</v>
      </c>
      <c r="T78" s="31">
        <f t="shared" si="5"/>
        <v>3750</v>
      </c>
      <c r="U78" s="31">
        <f t="shared" si="6"/>
        <v>1125</v>
      </c>
      <c r="V78" s="31">
        <f t="shared" si="7"/>
        <v>375</v>
      </c>
      <c r="W78" s="32">
        <f t="shared" si="9"/>
        <v>2625</v>
      </c>
      <c r="X78" s="47">
        <v>45111</v>
      </c>
      <c r="Y78" s="47">
        <v>45260</v>
      </c>
      <c r="Z78" s="47">
        <v>45112</v>
      </c>
      <c r="AA78" s="15" t="s">
        <v>948</v>
      </c>
      <c r="AB78" s="16" t="s">
        <v>949</v>
      </c>
      <c r="AC78" s="24" t="s">
        <v>940</v>
      </c>
      <c r="AD78" s="15"/>
      <c r="AE78" s="47" t="s">
        <v>950</v>
      </c>
      <c r="AF78" s="15">
        <v>1125</v>
      </c>
      <c r="AG78" s="15" t="s">
        <v>940</v>
      </c>
      <c r="AH78" s="15">
        <v>99043574</v>
      </c>
      <c r="AI78" s="24" t="s">
        <v>951</v>
      </c>
      <c r="AJ78" s="15"/>
      <c r="AK78" s="15"/>
      <c r="AL78" s="15"/>
      <c r="AM78" s="15"/>
      <c r="AN78" s="58"/>
    </row>
    <row r="79" s="1" customFormat="1" ht="90" outlineLevel="2" spans="1:40">
      <c r="A79" s="15">
        <v>76</v>
      </c>
      <c r="B79" s="15" t="s">
        <v>94</v>
      </c>
      <c r="C79" s="16" t="s">
        <v>952</v>
      </c>
      <c r="D79" s="16" t="s">
        <v>437</v>
      </c>
      <c r="E79" s="16" t="s">
        <v>953</v>
      </c>
      <c r="F79" s="15" t="s">
        <v>954</v>
      </c>
      <c r="G79" s="16" t="s">
        <v>955</v>
      </c>
      <c r="H79" s="16" t="s">
        <v>956</v>
      </c>
      <c r="I79" s="16" t="s">
        <v>957</v>
      </c>
      <c r="J79" s="16" t="s">
        <v>958</v>
      </c>
      <c r="K79" s="16" t="s">
        <v>959</v>
      </c>
      <c r="L79" s="16" t="s">
        <v>960</v>
      </c>
      <c r="M79" s="15" t="s">
        <v>23</v>
      </c>
      <c r="N79" s="15">
        <v>1</v>
      </c>
      <c r="O79" s="31">
        <v>96</v>
      </c>
      <c r="P79" s="31">
        <f t="shared" si="4"/>
        <v>48000</v>
      </c>
      <c r="Q79" s="46">
        <v>0.05</v>
      </c>
      <c r="R79" s="31">
        <v>7.5</v>
      </c>
      <c r="S79" s="31">
        <v>25</v>
      </c>
      <c r="T79" s="31">
        <f t="shared" si="5"/>
        <v>2400</v>
      </c>
      <c r="U79" s="31">
        <f t="shared" si="6"/>
        <v>720</v>
      </c>
      <c r="V79" s="31">
        <f t="shared" si="7"/>
        <v>240</v>
      </c>
      <c r="W79" s="32">
        <f t="shared" si="9"/>
        <v>1680</v>
      </c>
      <c r="X79" s="47">
        <v>45111</v>
      </c>
      <c r="Y79" s="47">
        <v>45260</v>
      </c>
      <c r="Z79" s="47">
        <v>45112</v>
      </c>
      <c r="AA79" s="15" t="s">
        <v>961</v>
      </c>
      <c r="AB79" s="16" t="s">
        <v>962</v>
      </c>
      <c r="AC79" s="16" t="s">
        <v>953</v>
      </c>
      <c r="AD79" s="15"/>
      <c r="AE79" s="15" t="s">
        <v>963</v>
      </c>
      <c r="AF79" s="15">
        <v>87098.33</v>
      </c>
      <c r="AG79" s="15" t="s">
        <v>964</v>
      </c>
      <c r="AH79" s="24" t="s">
        <v>965</v>
      </c>
      <c r="AI79" s="24" t="s">
        <v>966</v>
      </c>
      <c r="AJ79" s="15"/>
      <c r="AK79" s="15"/>
      <c r="AL79" s="15"/>
      <c r="AM79" s="15"/>
      <c r="AN79" s="58"/>
    </row>
    <row r="80" s="1" customFormat="1" ht="45" outlineLevel="2" spans="1:40">
      <c r="A80" s="15">
        <v>77</v>
      </c>
      <c r="B80" s="15" t="s">
        <v>94</v>
      </c>
      <c r="C80" s="16" t="s">
        <v>967</v>
      </c>
      <c r="D80" s="16"/>
      <c r="E80" s="16" t="s">
        <v>968</v>
      </c>
      <c r="F80" s="16" t="s">
        <v>969</v>
      </c>
      <c r="G80" s="16" t="s">
        <v>970</v>
      </c>
      <c r="H80" s="16" t="s">
        <v>99</v>
      </c>
      <c r="I80" s="16" t="s">
        <v>971</v>
      </c>
      <c r="J80" s="16" t="s">
        <v>972</v>
      </c>
      <c r="K80" s="16" t="s">
        <v>973</v>
      </c>
      <c r="L80" s="16" t="s">
        <v>974</v>
      </c>
      <c r="M80" s="15" t="s">
        <v>23</v>
      </c>
      <c r="N80" s="15">
        <v>1</v>
      </c>
      <c r="O80" s="31">
        <v>100</v>
      </c>
      <c r="P80" s="31">
        <f t="shared" si="4"/>
        <v>50000</v>
      </c>
      <c r="Q80" s="46">
        <v>0.05</v>
      </c>
      <c r="R80" s="31">
        <v>7.5</v>
      </c>
      <c r="S80" s="31">
        <v>25</v>
      </c>
      <c r="T80" s="31">
        <f t="shared" si="5"/>
        <v>2500</v>
      </c>
      <c r="U80" s="31">
        <f t="shared" si="6"/>
        <v>750</v>
      </c>
      <c r="V80" s="31">
        <f t="shared" si="7"/>
        <v>250</v>
      </c>
      <c r="W80" s="32">
        <f t="shared" si="9"/>
        <v>1750</v>
      </c>
      <c r="X80" s="47">
        <v>45111</v>
      </c>
      <c r="Y80" s="47">
        <v>45260</v>
      </c>
      <c r="Z80" s="47">
        <v>45112</v>
      </c>
      <c r="AA80" s="15" t="s">
        <v>975</v>
      </c>
      <c r="AB80" s="16" t="s">
        <v>976</v>
      </c>
      <c r="AC80" s="16" t="s">
        <v>968</v>
      </c>
      <c r="AD80" s="15"/>
      <c r="AE80" s="15" t="s">
        <v>963</v>
      </c>
      <c r="AF80" s="15">
        <v>87098.33</v>
      </c>
      <c r="AG80" s="15" t="s">
        <v>964</v>
      </c>
      <c r="AH80" s="24" t="s">
        <v>965</v>
      </c>
      <c r="AI80" s="24" t="s">
        <v>966</v>
      </c>
      <c r="AJ80" s="15"/>
      <c r="AK80" s="15"/>
      <c r="AL80" s="15"/>
      <c r="AM80" s="15"/>
      <c r="AN80" s="58"/>
    </row>
    <row r="81" s="1" customFormat="1" ht="45" outlineLevel="2" spans="1:40">
      <c r="A81" s="15">
        <v>78</v>
      </c>
      <c r="B81" s="15" t="s">
        <v>94</v>
      </c>
      <c r="C81" s="16" t="s">
        <v>977</v>
      </c>
      <c r="D81" s="16"/>
      <c r="E81" s="16" t="s">
        <v>978</v>
      </c>
      <c r="F81" s="24" t="s">
        <v>979</v>
      </c>
      <c r="G81" s="16" t="s">
        <v>980</v>
      </c>
      <c r="H81" s="16" t="s">
        <v>981</v>
      </c>
      <c r="I81" s="16" t="s">
        <v>982</v>
      </c>
      <c r="J81" s="16" t="s">
        <v>983</v>
      </c>
      <c r="K81" s="16" t="s">
        <v>984</v>
      </c>
      <c r="L81" s="16" t="s">
        <v>985</v>
      </c>
      <c r="M81" s="15" t="s">
        <v>23</v>
      </c>
      <c r="N81" s="15">
        <v>1</v>
      </c>
      <c r="O81" s="31">
        <v>97.43</v>
      </c>
      <c r="P81" s="31">
        <f t="shared" si="4"/>
        <v>48715</v>
      </c>
      <c r="Q81" s="46">
        <v>0.05</v>
      </c>
      <c r="R81" s="31">
        <v>7.5</v>
      </c>
      <c r="S81" s="31">
        <v>25</v>
      </c>
      <c r="T81" s="31">
        <f t="shared" si="5"/>
        <v>2435.75</v>
      </c>
      <c r="U81" s="31">
        <f t="shared" si="6"/>
        <v>730.725</v>
      </c>
      <c r="V81" s="31">
        <f t="shared" si="7"/>
        <v>243.575</v>
      </c>
      <c r="W81" s="32">
        <f t="shared" si="9"/>
        <v>1705.025</v>
      </c>
      <c r="X81" s="47">
        <v>45111</v>
      </c>
      <c r="Y81" s="47">
        <v>45260</v>
      </c>
      <c r="Z81" s="47">
        <v>45112</v>
      </c>
      <c r="AA81" s="15" t="s">
        <v>986</v>
      </c>
      <c r="AB81" s="16" t="s">
        <v>987</v>
      </c>
      <c r="AC81" s="16" t="s">
        <v>978</v>
      </c>
      <c r="AD81" s="15"/>
      <c r="AE81" s="15" t="s">
        <v>963</v>
      </c>
      <c r="AF81" s="15">
        <v>87098.33</v>
      </c>
      <c r="AG81" s="15" t="s">
        <v>964</v>
      </c>
      <c r="AH81" s="24" t="s">
        <v>965</v>
      </c>
      <c r="AI81" s="24" t="s">
        <v>966</v>
      </c>
      <c r="AJ81" s="15"/>
      <c r="AK81" s="15"/>
      <c r="AL81" s="15"/>
      <c r="AM81" s="15"/>
      <c r="AN81" s="58"/>
    </row>
    <row r="82" s="1" customFormat="1" ht="33.75" outlineLevel="2" spans="1:40">
      <c r="A82" s="15">
        <v>79</v>
      </c>
      <c r="B82" s="15" t="s">
        <v>94</v>
      </c>
      <c r="C82" s="16" t="s">
        <v>988</v>
      </c>
      <c r="D82" s="16"/>
      <c r="E82" s="16" t="s">
        <v>989</v>
      </c>
      <c r="F82" s="24" t="s">
        <v>990</v>
      </c>
      <c r="G82" s="16" t="s">
        <v>991</v>
      </c>
      <c r="H82" s="16" t="s">
        <v>992</v>
      </c>
      <c r="I82" s="16" t="s">
        <v>993</v>
      </c>
      <c r="J82" s="16" t="s">
        <v>994</v>
      </c>
      <c r="K82" s="16" t="s">
        <v>995</v>
      </c>
      <c r="L82" s="16" t="s">
        <v>996</v>
      </c>
      <c r="M82" s="15" t="s">
        <v>23</v>
      </c>
      <c r="N82" s="15">
        <v>1</v>
      </c>
      <c r="O82" s="31">
        <v>50</v>
      </c>
      <c r="P82" s="31">
        <f t="shared" si="4"/>
        <v>25000</v>
      </c>
      <c r="Q82" s="46">
        <v>0.05</v>
      </c>
      <c r="R82" s="31">
        <v>7.5</v>
      </c>
      <c r="S82" s="31">
        <v>25</v>
      </c>
      <c r="T82" s="31">
        <f t="shared" si="5"/>
        <v>1250</v>
      </c>
      <c r="U82" s="31">
        <f t="shared" si="6"/>
        <v>375</v>
      </c>
      <c r="V82" s="31">
        <f t="shared" si="7"/>
        <v>125</v>
      </c>
      <c r="W82" s="32">
        <f t="shared" si="9"/>
        <v>875</v>
      </c>
      <c r="X82" s="47">
        <v>45112</v>
      </c>
      <c r="Y82" s="47">
        <v>45260</v>
      </c>
      <c r="Z82" s="47">
        <v>45138</v>
      </c>
      <c r="AA82" s="15" t="s">
        <v>997</v>
      </c>
      <c r="AB82" s="16" t="s">
        <v>998</v>
      </c>
      <c r="AC82" s="16" t="s">
        <v>989</v>
      </c>
      <c r="AD82" s="15"/>
      <c r="AE82" s="15" t="s">
        <v>999</v>
      </c>
      <c r="AF82" s="15">
        <v>375</v>
      </c>
      <c r="AG82" s="15" t="s">
        <v>989</v>
      </c>
      <c r="AH82" s="15">
        <v>16518262</v>
      </c>
      <c r="AI82" s="24" t="s">
        <v>1000</v>
      </c>
      <c r="AJ82" s="15"/>
      <c r="AK82" s="15"/>
      <c r="AL82" s="15"/>
      <c r="AM82" s="15"/>
      <c r="AN82" s="58"/>
    </row>
    <row r="83" s="1" customFormat="1" ht="90" outlineLevel="2" spans="1:40">
      <c r="A83" s="15">
        <v>80</v>
      </c>
      <c r="B83" s="15" t="s">
        <v>94</v>
      </c>
      <c r="C83" s="16" t="s">
        <v>1001</v>
      </c>
      <c r="D83" s="16" t="s">
        <v>451</v>
      </c>
      <c r="E83" s="16" t="s">
        <v>1002</v>
      </c>
      <c r="F83" s="16" t="s">
        <v>1003</v>
      </c>
      <c r="G83" s="16" t="s">
        <v>1004</v>
      </c>
      <c r="H83" s="16" t="s">
        <v>1005</v>
      </c>
      <c r="I83" s="16" t="s">
        <v>1006</v>
      </c>
      <c r="J83" s="16" t="s">
        <v>1007</v>
      </c>
      <c r="K83" s="16" t="s">
        <v>1008</v>
      </c>
      <c r="L83" s="16" t="s">
        <v>1009</v>
      </c>
      <c r="M83" s="15" t="s">
        <v>23</v>
      </c>
      <c r="N83" s="15">
        <v>1</v>
      </c>
      <c r="O83" s="31">
        <v>281.4</v>
      </c>
      <c r="P83" s="31">
        <f t="shared" si="4"/>
        <v>140700</v>
      </c>
      <c r="Q83" s="46">
        <v>0.05</v>
      </c>
      <c r="R83" s="31">
        <v>7.5</v>
      </c>
      <c r="S83" s="31">
        <v>25</v>
      </c>
      <c r="T83" s="31">
        <f t="shared" si="5"/>
        <v>7035</v>
      </c>
      <c r="U83" s="31">
        <f t="shared" si="6"/>
        <v>2110.5</v>
      </c>
      <c r="V83" s="31">
        <f t="shared" si="7"/>
        <v>703.5</v>
      </c>
      <c r="W83" s="32">
        <f t="shared" si="9"/>
        <v>4924.5</v>
      </c>
      <c r="X83" s="47">
        <v>45131</v>
      </c>
      <c r="Y83" s="47">
        <v>45260</v>
      </c>
      <c r="Z83" s="47">
        <v>45153</v>
      </c>
      <c r="AA83" s="15" t="s">
        <v>1010</v>
      </c>
      <c r="AB83" s="16" t="s">
        <v>1011</v>
      </c>
      <c r="AC83" s="16" t="s">
        <v>1002</v>
      </c>
      <c r="AD83" s="15"/>
      <c r="AE83" s="15" t="s">
        <v>569</v>
      </c>
      <c r="AF83" s="15">
        <v>2773.8</v>
      </c>
      <c r="AG83" s="16" t="s">
        <v>1002</v>
      </c>
      <c r="AH83" s="15">
        <v>72991407</v>
      </c>
      <c r="AI83" s="24" t="s">
        <v>1012</v>
      </c>
      <c r="AJ83" s="15"/>
      <c r="AK83" s="15"/>
      <c r="AL83" s="15"/>
      <c r="AM83" s="15"/>
      <c r="AN83" s="58"/>
    </row>
    <row r="84" s="1" customFormat="1" ht="90" outlineLevel="2" spans="1:40">
      <c r="A84" s="15">
        <v>81</v>
      </c>
      <c r="B84" s="15" t="s">
        <v>94</v>
      </c>
      <c r="C84" s="16" t="s">
        <v>1013</v>
      </c>
      <c r="D84" s="16" t="s">
        <v>437</v>
      </c>
      <c r="E84" s="16" t="s">
        <v>1014</v>
      </c>
      <c r="F84" s="16" t="s">
        <v>1015</v>
      </c>
      <c r="G84" s="16" t="s">
        <v>1016</v>
      </c>
      <c r="H84" s="16" t="s">
        <v>1017</v>
      </c>
      <c r="I84" s="16" t="s">
        <v>1018</v>
      </c>
      <c r="J84" s="16" t="s">
        <v>1019</v>
      </c>
      <c r="K84" s="16" t="s">
        <v>1020</v>
      </c>
      <c r="L84" s="16" t="s">
        <v>1021</v>
      </c>
      <c r="M84" s="15" t="s">
        <v>23</v>
      </c>
      <c r="N84" s="15">
        <v>1</v>
      </c>
      <c r="O84" s="31">
        <v>144</v>
      </c>
      <c r="P84" s="31">
        <f t="shared" si="4"/>
        <v>72000</v>
      </c>
      <c r="Q84" s="46">
        <v>0.05</v>
      </c>
      <c r="R84" s="31">
        <v>7.5</v>
      </c>
      <c r="S84" s="31">
        <v>25</v>
      </c>
      <c r="T84" s="31">
        <f t="shared" si="5"/>
        <v>3600</v>
      </c>
      <c r="U84" s="31">
        <f t="shared" si="6"/>
        <v>1080</v>
      </c>
      <c r="V84" s="31">
        <f t="shared" si="7"/>
        <v>360</v>
      </c>
      <c r="W84" s="32">
        <f t="shared" si="9"/>
        <v>2520</v>
      </c>
      <c r="X84" s="47">
        <v>45131</v>
      </c>
      <c r="Y84" s="47">
        <v>45260</v>
      </c>
      <c r="Z84" s="47">
        <v>45153</v>
      </c>
      <c r="AA84" s="15" t="s">
        <v>1022</v>
      </c>
      <c r="AB84" s="16" t="s">
        <v>1023</v>
      </c>
      <c r="AC84" s="16" t="s">
        <v>1014</v>
      </c>
      <c r="AD84" s="15"/>
      <c r="AE84" s="15" t="s">
        <v>963</v>
      </c>
      <c r="AF84" s="15">
        <v>87098.33</v>
      </c>
      <c r="AG84" s="15" t="s">
        <v>964</v>
      </c>
      <c r="AH84" s="24" t="s">
        <v>965</v>
      </c>
      <c r="AI84" s="24" t="s">
        <v>966</v>
      </c>
      <c r="AJ84" s="15"/>
      <c r="AK84" s="15"/>
      <c r="AL84" s="15"/>
      <c r="AM84" s="15"/>
      <c r="AN84" s="58"/>
    </row>
    <row r="85" s="1" customFormat="1" ht="90" outlineLevel="2" spans="1:40">
      <c r="A85" s="15">
        <v>82</v>
      </c>
      <c r="B85" s="15" t="s">
        <v>94</v>
      </c>
      <c r="C85" s="16" t="s">
        <v>1024</v>
      </c>
      <c r="D85" s="16" t="s">
        <v>451</v>
      </c>
      <c r="E85" s="16" t="s">
        <v>1025</v>
      </c>
      <c r="F85" s="15" t="s">
        <v>1026</v>
      </c>
      <c r="G85" s="16" t="s">
        <v>1027</v>
      </c>
      <c r="H85" s="16" t="s">
        <v>1028</v>
      </c>
      <c r="I85" s="16" t="s">
        <v>1029</v>
      </c>
      <c r="J85" s="16" t="s">
        <v>1030</v>
      </c>
      <c r="K85" s="16" t="s">
        <v>1031</v>
      </c>
      <c r="L85" s="16" t="s">
        <v>1032</v>
      </c>
      <c r="M85" s="15" t="s">
        <v>23</v>
      </c>
      <c r="N85" s="15">
        <v>1</v>
      </c>
      <c r="O85" s="31">
        <v>56</v>
      </c>
      <c r="P85" s="31">
        <f t="shared" si="4"/>
        <v>28000</v>
      </c>
      <c r="Q85" s="46">
        <v>0.05</v>
      </c>
      <c r="R85" s="31">
        <v>7.5</v>
      </c>
      <c r="S85" s="31">
        <v>25</v>
      </c>
      <c r="T85" s="31">
        <f t="shared" si="5"/>
        <v>1400</v>
      </c>
      <c r="U85" s="31">
        <f t="shared" si="6"/>
        <v>420</v>
      </c>
      <c r="V85" s="31">
        <f t="shared" si="7"/>
        <v>140</v>
      </c>
      <c r="W85" s="32">
        <f t="shared" si="9"/>
        <v>980</v>
      </c>
      <c r="X85" s="47">
        <v>45131</v>
      </c>
      <c r="Y85" s="47">
        <v>45260</v>
      </c>
      <c r="Z85" s="47">
        <v>45154</v>
      </c>
      <c r="AA85" s="15" t="s">
        <v>1033</v>
      </c>
      <c r="AB85" s="16" t="s">
        <v>1034</v>
      </c>
      <c r="AC85" s="16" t="s">
        <v>1025</v>
      </c>
      <c r="AD85" s="15"/>
      <c r="AE85" s="15" t="s">
        <v>1035</v>
      </c>
      <c r="AF85" s="15">
        <v>552</v>
      </c>
      <c r="AG85" s="15" t="s">
        <v>1025</v>
      </c>
      <c r="AH85" s="15">
        <v>52790982</v>
      </c>
      <c r="AI85" s="24" t="s">
        <v>1036</v>
      </c>
      <c r="AJ85" s="15"/>
      <c r="AK85" s="15"/>
      <c r="AL85" s="15"/>
      <c r="AM85" s="15"/>
      <c r="AN85" s="58"/>
    </row>
    <row r="86" s="1" customFormat="1" ht="45" outlineLevel="2" spans="1:40">
      <c r="A86" s="15">
        <v>83</v>
      </c>
      <c r="B86" s="15" t="s">
        <v>94</v>
      </c>
      <c r="C86" s="16" t="s">
        <v>1037</v>
      </c>
      <c r="D86" s="16"/>
      <c r="E86" s="16" t="s">
        <v>1038</v>
      </c>
      <c r="F86" s="16" t="s">
        <v>1039</v>
      </c>
      <c r="G86" s="16" t="s">
        <v>1040</v>
      </c>
      <c r="H86" s="16" t="s">
        <v>1041</v>
      </c>
      <c r="I86" s="16" t="s">
        <v>1042</v>
      </c>
      <c r="J86" s="16" t="s">
        <v>1043</v>
      </c>
      <c r="K86" s="16" t="s">
        <v>1044</v>
      </c>
      <c r="L86" s="16" t="s">
        <v>1045</v>
      </c>
      <c r="M86" s="15" t="s">
        <v>23</v>
      </c>
      <c r="N86" s="15">
        <v>7</v>
      </c>
      <c r="O86" s="31">
        <v>14</v>
      </c>
      <c r="P86" s="31">
        <f t="shared" si="4"/>
        <v>7000</v>
      </c>
      <c r="Q86" s="46">
        <v>0.05</v>
      </c>
      <c r="R86" s="31">
        <v>7.5</v>
      </c>
      <c r="S86" s="31">
        <v>25</v>
      </c>
      <c r="T86" s="31">
        <f t="shared" si="5"/>
        <v>350</v>
      </c>
      <c r="U86" s="31">
        <f t="shared" si="6"/>
        <v>105</v>
      </c>
      <c r="V86" s="31">
        <f t="shared" si="7"/>
        <v>35</v>
      </c>
      <c r="W86" s="32">
        <f t="shared" si="9"/>
        <v>245</v>
      </c>
      <c r="X86" s="47">
        <v>45111</v>
      </c>
      <c r="Y86" s="47">
        <v>45260</v>
      </c>
      <c r="Z86" s="47">
        <v>45112</v>
      </c>
      <c r="AA86" s="15" t="s">
        <v>1046</v>
      </c>
      <c r="AB86" s="16" t="s">
        <v>1047</v>
      </c>
      <c r="AC86" s="16" t="s">
        <v>1038</v>
      </c>
      <c r="AD86" s="15"/>
      <c r="AE86" s="15" t="s">
        <v>963</v>
      </c>
      <c r="AF86" s="15">
        <v>87098.33</v>
      </c>
      <c r="AG86" s="15" t="s">
        <v>964</v>
      </c>
      <c r="AH86" s="24" t="s">
        <v>965</v>
      </c>
      <c r="AI86" s="24" t="s">
        <v>966</v>
      </c>
      <c r="AJ86" s="15"/>
      <c r="AK86" s="15"/>
      <c r="AL86" s="15"/>
      <c r="AM86" s="15"/>
      <c r="AN86" s="58"/>
    </row>
    <row r="87" s="1" customFormat="1" ht="45" outlineLevel="2" spans="1:40">
      <c r="A87" s="15">
        <v>84</v>
      </c>
      <c r="B87" s="15" t="s">
        <v>94</v>
      </c>
      <c r="C87" s="16" t="s">
        <v>1048</v>
      </c>
      <c r="D87" s="16"/>
      <c r="E87" s="60" t="s">
        <v>1049</v>
      </c>
      <c r="F87" s="21" t="s">
        <v>1050</v>
      </c>
      <c r="G87" s="24" t="s">
        <v>1051</v>
      </c>
      <c r="H87" s="24" t="s">
        <v>1052</v>
      </c>
      <c r="I87" s="16" t="s">
        <v>1053</v>
      </c>
      <c r="J87" s="16" t="s">
        <v>1054</v>
      </c>
      <c r="K87" s="24" t="s">
        <v>1055</v>
      </c>
      <c r="L87" s="24" t="s">
        <v>1056</v>
      </c>
      <c r="M87" s="15" t="s">
        <v>23</v>
      </c>
      <c r="N87" s="20">
        <v>16</v>
      </c>
      <c r="O87" s="31">
        <v>18</v>
      </c>
      <c r="P87" s="31">
        <f t="shared" si="4"/>
        <v>9000</v>
      </c>
      <c r="Q87" s="46">
        <v>0.05</v>
      </c>
      <c r="R87" s="31">
        <v>7.5</v>
      </c>
      <c r="S87" s="31">
        <v>25</v>
      </c>
      <c r="T87" s="31">
        <f t="shared" si="5"/>
        <v>450</v>
      </c>
      <c r="U87" s="31">
        <f t="shared" si="6"/>
        <v>135</v>
      </c>
      <c r="V87" s="31">
        <f t="shared" si="7"/>
        <v>45</v>
      </c>
      <c r="W87" s="32">
        <f t="shared" si="9"/>
        <v>315</v>
      </c>
      <c r="X87" s="47">
        <v>45111</v>
      </c>
      <c r="Y87" s="47">
        <v>45260</v>
      </c>
      <c r="Z87" s="47">
        <v>45112</v>
      </c>
      <c r="AA87" s="15" t="s">
        <v>1057</v>
      </c>
      <c r="AB87" s="16" t="s">
        <v>1058</v>
      </c>
      <c r="AC87" s="60" t="s">
        <v>1049</v>
      </c>
      <c r="AD87" s="15"/>
      <c r="AE87" s="15" t="s">
        <v>963</v>
      </c>
      <c r="AF87" s="15">
        <v>87098.33</v>
      </c>
      <c r="AG87" s="15" t="s">
        <v>964</v>
      </c>
      <c r="AH87" s="24" t="s">
        <v>965</v>
      </c>
      <c r="AI87" s="24" t="s">
        <v>966</v>
      </c>
      <c r="AJ87" s="15"/>
      <c r="AK87" s="15"/>
      <c r="AL87" s="15"/>
      <c r="AM87" s="15"/>
      <c r="AN87" s="58"/>
    </row>
    <row r="88" s="1" customFormat="1" ht="45" outlineLevel="2" spans="1:40">
      <c r="A88" s="15">
        <v>85</v>
      </c>
      <c r="B88" s="15" t="s">
        <v>94</v>
      </c>
      <c r="C88" s="16" t="s">
        <v>1059</v>
      </c>
      <c r="D88" s="16"/>
      <c r="E88" s="16" t="s">
        <v>1060</v>
      </c>
      <c r="F88" s="16" t="s">
        <v>1061</v>
      </c>
      <c r="G88" s="16" t="s">
        <v>1062</v>
      </c>
      <c r="H88" s="16" t="s">
        <v>1063</v>
      </c>
      <c r="I88" s="16" t="s">
        <v>1064</v>
      </c>
      <c r="J88" s="16" t="s">
        <v>1065</v>
      </c>
      <c r="K88" s="21" t="s">
        <v>1066</v>
      </c>
      <c r="L88" s="21" t="s">
        <v>1067</v>
      </c>
      <c r="M88" s="15" t="s">
        <v>23</v>
      </c>
      <c r="N88" s="15">
        <v>1</v>
      </c>
      <c r="O88" s="31">
        <v>20</v>
      </c>
      <c r="P88" s="31">
        <f t="shared" si="4"/>
        <v>10000</v>
      </c>
      <c r="Q88" s="46">
        <v>0.05</v>
      </c>
      <c r="R88" s="31">
        <v>7.5</v>
      </c>
      <c r="S88" s="31">
        <v>25</v>
      </c>
      <c r="T88" s="31">
        <f t="shared" si="5"/>
        <v>500</v>
      </c>
      <c r="U88" s="31">
        <f t="shared" si="6"/>
        <v>150</v>
      </c>
      <c r="V88" s="31">
        <f t="shared" si="7"/>
        <v>50</v>
      </c>
      <c r="W88" s="32">
        <f t="shared" si="9"/>
        <v>350</v>
      </c>
      <c r="X88" s="47">
        <v>45111</v>
      </c>
      <c r="Y88" s="47">
        <v>45260</v>
      </c>
      <c r="Z88" s="47">
        <v>45112</v>
      </c>
      <c r="AA88" s="15" t="s">
        <v>1068</v>
      </c>
      <c r="AB88" s="16" t="s">
        <v>1069</v>
      </c>
      <c r="AC88" s="16" t="s">
        <v>1060</v>
      </c>
      <c r="AD88" s="15"/>
      <c r="AE88" s="15" t="s">
        <v>963</v>
      </c>
      <c r="AF88" s="15">
        <v>87098.33</v>
      </c>
      <c r="AG88" s="15" t="s">
        <v>964</v>
      </c>
      <c r="AH88" s="24" t="s">
        <v>965</v>
      </c>
      <c r="AI88" s="24" t="s">
        <v>966</v>
      </c>
      <c r="AJ88" s="15"/>
      <c r="AK88" s="15"/>
      <c r="AL88" s="15"/>
      <c r="AM88" s="15"/>
      <c r="AN88" s="58"/>
    </row>
    <row r="89" s="1" customFormat="1" ht="48" customHeight="1" outlineLevel="2" spans="1:40">
      <c r="A89" s="15">
        <v>86</v>
      </c>
      <c r="B89" s="15" t="s">
        <v>94</v>
      </c>
      <c r="C89" s="16" t="s">
        <v>1070</v>
      </c>
      <c r="D89" s="16"/>
      <c r="E89" s="16" t="s">
        <v>1071</v>
      </c>
      <c r="F89" s="16" t="s">
        <v>1072</v>
      </c>
      <c r="G89" s="16" t="s">
        <v>1073</v>
      </c>
      <c r="H89" s="16" t="s">
        <v>1074</v>
      </c>
      <c r="I89" s="16" t="s">
        <v>1075</v>
      </c>
      <c r="J89" s="16" t="s">
        <v>1076</v>
      </c>
      <c r="K89" s="16" t="s">
        <v>1077</v>
      </c>
      <c r="L89" s="16" t="s">
        <v>1078</v>
      </c>
      <c r="M89" s="15" t="s">
        <v>23</v>
      </c>
      <c r="N89" s="17">
        <v>15</v>
      </c>
      <c r="O89" s="31">
        <v>15.5</v>
      </c>
      <c r="P89" s="31">
        <f t="shared" si="4"/>
        <v>7750</v>
      </c>
      <c r="Q89" s="46">
        <v>0.05</v>
      </c>
      <c r="R89" s="31">
        <v>7.5</v>
      </c>
      <c r="S89" s="31">
        <v>25</v>
      </c>
      <c r="T89" s="31">
        <f t="shared" si="5"/>
        <v>387.5</v>
      </c>
      <c r="U89" s="31">
        <f t="shared" si="6"/>
        <v>116.25</v>
      </c>
      <c r="V89" s="31">
        <f t="shared" si="7"/>
        <v>38.75</v>
      </c>
      <c r="W89" s="32">
        <f t="shared" si="9"/>
        <v>271.25</v>
      </c>
      <c r="X89" s="47">
        <v>45111</v>
      </c>
      <c r="Y89" s="47">
        <v>45260</v>
      </c>
      <c r="Z89" s="47">
        <v>45112</v>
      </c>
      <c r="AA89" s="15" t="s">
        <v>1079</v>
      </c>
      <c r="AB89" s="16" t="s">
        <v>1080</v>
      </c>
      <c r="AC89" s="16" t="s">
        <v>1071</v>
      </c>
      <c r="AD89" s="15"/>
      <c r="AE89" s="15" t="s">
        <v>963</v>
      </c>
      <c r="AF89" s="15">
        <v>87098.33</v>
      </c>
      <c r="AG89" s="15" t="s">
        <v>964</v>
      </c>
      <c r="AH89" s="24" t="s">
        <v>965</v>
      </c>
      <c r="AI89" s="24" t="s">
        <v>966</v>
      </c>
      <c r="AJ89" s="15"/>
      <c r="AK89" s="15"/>
      <c r="AL89" s="15"/>
      <c r="AM89" s="15"/>
      <c r="AN89" s="58"/>
    </row>
    <row r="90" s="1" customFormat="1" ht="48" customHeight="1" outlineLevel="2" spans="1:40">
      <c r="A90" s="15">
        <v>87</v>
      </c>
      <c r="B90" s="15" t="s">
        <v>94</v>
      </c>
      <c r="C90" s="16" t="s">
        <v>1081</v>
      </c>
      <c r="D90" s="16"/>
      <c r="E90" s="16" t="s">
        <v>1082</v>
      </c>
      <c r="F90" s="16" t="s">
        <v>1083</v>
      </c>
      <c r="G90" s="16" t="s">
        <v>1084</v>
      </c>
      <c r="H90" s="16" t="s">
        <v>1085</v>
      </c>
      <c r="I90" s="16" t="s">
        <v>1086</v>
      </c>
      <c r="J90" s="16" t="s">
        <v>1087</v>
      </c>
      <c r="K90" s="16" t="s">
        <v>1088</v>
      </c>
      <c r="L90" s="16" t="s">
        <v>1089</v>
      </c>
      <c r="M90" s="15" t="s">
        <v>23</v>
      </c>
      <c r="N90" s="15">
        <v>2</v>
      </c>
      <c r="O90" s="31">
        <v>15</v>
      </c>
      <c r="P90" s="31">
        <f t="shared" si="4"/>
        <v>7500</v>
      </c>
      <c r="Q90" s="46">
        <v>0.05</v>
      </c>
      <c r="R90" s="31">
        <v>7.5</v>
      </c>
      <c r="S90" s="31">
        <v>25</v>
      </c>
      <c r="T90" s="31">
        <f t="shared" si="5"/>
        <v>375</v>
      </c>
      <c r="U90" s="31">
        <f t="shared" si="6"/>
        <v>112.5</v>
      </c>
      <c r="V90" s="31">
        <f t="shared" si="7"/>
        <v>37.5</v>
      </c>
      <c r="W90" s="32">
        <f t="shared" si="9"/>
        <v>262.5</v>
      </c>
      <c r="X90" s="47">
        <v>45111</v>
      </c>
      <c r="Y90" s="47">
        <v>45260</v>
      </c>
      <c r="Z90" s="47">
        <v>45112</v>
      </c>
      <c r="AA90" s="15" t="s">
        <v>1090</v>
      </c>
      <c r="AB90" s="16" t="s">
        <v>1091</v>
      </c>
      <c r="AC90" s="16" t="s">
        <v>1082</v>
      </c>
      <c r="AD90" s="15"/>
      <c r="AE90" s="15" t="s">
        <v>963</v>
      </c>
      <c r="AF90" s="15">
        <v>87098.33</v>
      </c>
      <c r="AG90" s="15" t="s">
        <v>964</v>
      </c>
      <c r="AH90" s="24" t="s">
        <v>965</v>
      </c>
      <c r="AI90" s="24" t="s">
        <v>966</v>
      </c>
      <c r="AJ90" s="15"/>
      <c r="AK90" s="15"/>
      <c r="AL90" s="15"/>
      <c r="AM90" s="15"/>
      <c r="AN90" s="58"/>
    </row>
    <row r="91" s="1" customFormat="1" ht="48" customHeight="1" outlineLevel="2" spans="1:40">
      <c r="A91" s="15">
        <v>88</v>
      </c>
      <c r="B91" s="15" t="s">
        <v>94</v>
      </c>
      <c r="C91" s="16" t="s">
        <v>1092</v>
      </c>
      <c r="D91" s="16"/>
      <c r="E91" s="24" t="s">
        <v>1093</v>
      </c>
      <c r="F91" s="24" t="s">
        <v>1094</v>
      </c>
      <c r="G91" s="24" t="s">
        <v>1095</v>
      </c>
      <c r="H91" s="24" t="s">
        <v>1096</v>
      </c>
      <c r="I91" s="16" t="s">
        <v>1097</v>
      </c>
      <c r="J91" s="16" t="s">
        <v>1098</v>
      </c>
      <c r="K91" s="24" t="s">
        <v>1099</v>
      </c>
      <c r="L91" s="24" t="s">
        <v>1100</v>
      </c>
      <c r="M91" s="15" t="s">
        <v>23</v>
      </c>
      <c r="N91" s="15">
        <v>4</v>
      </c>
      <c r="O91" s="31">
        <v>4.5</v>
      </c>
      <c r="P91" s="31">
        <f t="shared" si="4"/>
        <v>2250</v>
      </c>
      <c r="Q91" s="46">
        <v>0.05</v>
      </c>
      <c r="R91" s="31">
        <v>7.5</v>
      </c>
      <c r="S91" s="31">
        <v>25</v>
      </c>
      <c r="T91" s="31">
        <f t="shared" si="5"/>
        <v>112.5</v>
      </c>
      <c r="U91" s="31">
        <f t="shared" si="6"/>
        <v>33.75</v>
      </c>
      <c r="V91" s="31">
        <f t="shared" si="7"/>
        <v>11.25</v>
      </c>
      <c r="W91" s="32">
        <f t="shared" si="9"/>
        <v>78.75</v>
      </c>
      <c r="X91" s="47">
        <v>45111</v>
      </c>
      <c r="Y91" s="47">
        <v>45260</v>
      </c>
      <c r="Z91" s="47">
        <v>45112</v>
      </c>
      <c r="AA91" s="15" t="s">
        <v>1101</v>
      </c>
      <c r="AB91" s="16" t="s">
        <v>1102</v>
      </c>
      <c r="AC91" s="24" t="s">
        <v>1093</v>
      </c>
      <c r="AD91" s="15"/>
      <c r="AE91" s="15" t="s">
        <v>963</v>
      </c>
      <c r="AF91" s="15">
        <v>87098.33</v>
      </c>
      <c r="AG91" s="15" t="s">
        <v>964</v>
      </c>
      <c r="AH91" s="24" t="s">
        <v>965</v>
      </c>
      <c r="AI91" s="24" t="s">
        <v>966</v>
      </c>
      <c r="AJ91" s="15"/>
      <c r="AK91" s="15"/>
      <c r="AL91" s="15"/>
      <c r="AM91" s="15"/>
      <c r="AN91" s="58"/>
    </row>
    <row r="92" s="1" customFormat="1" ht="48" customHeight="1" outlineLevel="2" spans="1:40">
      <c r="A92" s="15">
        <v>89</v>
      </c>
      <c r="B92" s="15" t="s">
        <v>94</v>
      </c>
      <c r="C92" s="16" t="s">
        <v>1103</v>
      </c>
      <c r="D92" s="16"/>
      <c r="E92" s="21" t="s">
        <v>1104</v>
      </c>
      <c r="F92" s="21" t="s">
        <v>1105</v>
      </c>
      <c r="G92" s="21" t="s">
        <v>1106</v>
      </c>
      <c r="H92" s="21" t="s">
        <v>1107</v>
      </c>
      <c r="I92" s="16" t="s">
        <v>1108</v>
      </c>
      <c r="J92" s="16" t="s">
        <v>1109</v>
      </c>
      <c r="K92" s="21" t="s">
        <v>1110</v>
      </c>
      <c r="L92" s="21" t="s">
        <v>1111</v>
      </c>
      <c r="M92" s="15" t="s">
        <v>23</v>
      </c>
      <c r="N92" s="61">
        <v>16</v>
      </c>
      <c r="O92" s="31">
        <v>20</v>
      </c>
      <c r="P92" s="31">
        <f t="shared" si="4"/>
        <v>10000</v>
      </c>
      <c r="Q92" s="46">
        <v>0.05</v>
      </c>
      <c r="R92" s="31">
        <v>7.5</v>
      </c>
      <c r="S92" s="31">
        <v>25</v>
      </c>
      <c r="T92" s="31">
        <f t="shared" si="5"/>
        <v>500</v>
      </c>
      <c r="U92" s="31">
        <f t="shared" si="6"/>
        <v>150</v>
      </c>
      <c r="V92" s="31">
        <f t="shared" si="7"/>
        <v>50</v>
      </c>
      <c r="W92" s="32">
        <f t="shared" si="9"/>
        <v>350</v>
      </c>
      <c r="X92" s="47">
        <v>45111</v>
      </c>
      <c r="Y92" s="47">
        <v>45260</v>
      </c>
      <c r="Z92" s="47">
        <v>45112</v>
      </c>
      <c r="AA92" s="15" t="s">
        <v>1112</v>
      </c>
      <c r="AB92" s="16" t="s">
        <v>1113</v>
      </c>
      <c r="AC92" s="21" t="s">
        <v>1104</v>
      </c>
      <c r="AD92" s="15"/>
      <c r="AE92" s="15" t="s">
        <v>963</v>
      </c>
      <c r="AF92" s="15">
        <v>87098.33</v>
      </c>
      <c r="AG92" s="15" t="s">
        <v>964</v>
      </c>
      <c r="AH92" s="24" t="s">
        <v>965</v>
      </c>
      <c r="AI92" s="24" t="s">
        <v>966</v>
      </c>
      <c r="AJ92" s="15"/>
      <c r="AK92" s="15"/>
      <c r="AL92" s="15"/>
      <c r="AM92" s="15"/>
      <c r="AN92" s="58"/>
    </row>
    <row r="93" s="1" customFormat="1" ht="48" customHeight="1" outlineLevel="2" spans="1:40">
      <c r="A93" s="15">
        <v>90</v>
      </c>
      <c r="B93" s="15" t="s">
        <v>94</v>
      </c>
      <c r="C93" s="16" t="s">
        <v>1114</v>
      </c>
      <c r="D93" s="16"/>
      <c r="E93" s="24" t="s">
        <v>1115</v>
      </c>
      <c r="F93" s="24" t="s">
        <v>1116</v>
      </c>
      <c r="G93" s="24" t="s">
        <v>1117</v>
      </c>
      <c r="H93" s="24" t="s">
        <v>1118</v>
      </c>
      <c r="I93" s="16" t="s">
        <v>1119</v>
      </c>
      <c r="J93" s="16" t="s">
        <v>1120</v>
      </c>
      <c r="K93" s="24" t="s">
        <v>1121</v>
      </c>
      <c r="L93" s="24" t="s">
        <v>1122</v>
      </c>
      <c r="M93" s="15" t="s">
        <v>23</v>
      </c>
      <c r="N93" s="62">
        <v>25</v>
      </c>
      <c r="O93" s="31">
        <v>29</v>
      </c>
      <c r="P93" s="31">
        <f t="shared" si="4"/>
        <v>14500</v>
      </c>
      <c r="Q93" s="46">
        <v>0.05</v>
      </c>
      <c r="R93" s="31">
        <v>7.5</v>
      </c>
      <c r="S93" s="31">
        <v>25</v>
      </c>
      <c r="T93" s="31">
        <f t="shared" si="5"/>
        <v>725</v>
      </c>
      <c r="U93" s="31">
        <f t="shared" si="6"/>
        <v>217.5</v>
      </c>
      <c r="V93" s="31">
        <f t="shared" si="7"/>
        <v>72.5</v>
      </c>
      <c r="W93" s="32">
        <f t="shared" si="9"/>
        <v>507.5</v>
      </c>
      <c r="X93" s="47">
        <v>45111</v>
      </c>
      <c r="Y93" s="47">
        <v>45260</v>
      </c>
      <c r="Z93" s="47">
        <v>45112</v>
      </c>
      <c r="AA93" s="15" t="s">
        <v>1123</v>
      </c>
      <c r="AB93" s="16" t="s">
        <v>1124</v>
      </c>
      <c r="AC93" s="24" t="s">
        <v>1115</v>
      </c>
      <c r="AD93" s="15"/>
      <c r="AE93" s="15" t="s">
        <v>963</v>
      </c>
      <c r="AF93" s="15">
        <v>87098.33</v>
      </c>
      <c r="AG93" s="15" t="s">
        <v>964</v>
      </c>
      <c r="AH93" s="24" t="s">
        <v>965</v>
      </c>
      <c r="AI93" s="24" t="s">
        <v>966</v>
      </c>
      <c r="AJ93" s="15"/>
      <c r="AK93" s="15"/>
      <c r="AL93" s="15"/>
      <c r="AM93" s="15"/>
      <c r="AN93" s="58"/>
    </row>
    <row r="94" s="1" customFormat="1" ht="48" customHeight="1" outlineLevel="2" spans="1:40">
      <c r="A94" s="15">
        <v>91</v>
      </c>
      <c r="B94" s="15" t="s">
        <v>94</v>
      </c>
      <c r="C94" s="16" t="s">
        <v>1125</v>
      </c>
      <c r="D94" s="16"/>
      <c r="E94" s="15" t="s">
        <v>1126</v>
      </c>
      <c r="F94" s="15" t="s">
        <v>1127</v>
      </c>
      <c r="G94" s="15" t="s">
        <v>1128</v>
      </c>
      <c r="H94" s="16" t="s">
        <v>1129</v>
      </c>
      <c r="I94" s="16" t="s">
        <v>1130</v>
      </c>
      <c r="J94" s="16" t="s">
        <v>1131</v>
      </c>
      <c r="K94" s="15" t="s">
        <v>1132</v>
      </c>
      <c r="L94" s="16" t="s">
        <v>1133</v>
      </c>
      <c r="M94" s="15" t="s">
        <v>23</v>
      </c>
      <c r="N94" s="15">
        <v>1</v>
      </c>
      <c r="O94" s="31">
        <v>1</v>
      </c>
      <c r="P94" s="31">
        <f t="shared" si="4"/>
        <v>500</v>
      </c>
      <c r="Q94" s="46">
        <v>0.05</v>
      </c>
      <c r="R94" s="31">
        <v>7.5</v>
      </c>
      <c r="S94" s="31">
        <v>25</v>
      </c>
      <c r="T94" s="31">
        <f t="shared" si="5"/>
        <v>25</v>
      </c>
      <c r="U94" s="31">
        <f t="shared" si="6"/>
        <v>7.5</v>
      </c>
      <c r="V94" s="31">
        <f t="shared" si="7"/>
        <v>2.5</v>
      </c>
      <c r="W94" s="32">
        <f t="shared" si="9"/>
        <v>17.5</v>
      </c>
      <c r="X94" s="47">
        <v>45111</v>
      </c>
      <c r="Y94" s="47">
        <v>45260</v>
      </c>
      <c r="Z94" s="47">
        <v>45112</v>
      </c>
      <c r="AA94" s="15" t="s">
        <v>1134</v>
      </c>
      <c r="AB94" s="16" t="s">
        <v>1135</v>
      </c>
      <c r="AC94" s="15" t="s">
        <v>1126</v>
      </c>
      <c r="AD94" s="15"/>
      <c r="AE94" s="15" t="s">
        <v>963</v>
      </c>
      <c r="AF94" s="15">
        <v>87098.33</v>
      </c>
      <c r="AG94" s="15" t="s">
        <v>964</v>
      </c>
      <c r="AH94" s="24" t="s">
        <v>965</v>
      </c>
      <c r="AI94" s="24" t="s">
        <v>966</v>
      </c>
      <c r="AJ94" s="15"/>
      <c r="AK94" s="15"/>
      <c r="AL94" s="15"/>
      <c r="AM94" s="15"/>
      <c r="AN94" s="58"/>
    </row>
    <row r="95" s="1" customFormat="1" ht="48" customHeight="1" outlineLevel="2" spans="1:40">
      <c r="A95" s="15">
        <v>92</v>
      </c>
      <c r="B95" s="15" t="s">
        <v>94</v>
      </c>
      <c r="C95" s="16" t="s">
        <v>1136</v>
      </c>
      <c r="D95" s="16"/>
      <c r="E95" s="16" t="s">
        <v>1137</v>
      </c>
      <c r="F95" s="16" t="s">
        <v>1138</v>
      </c>
      <c r="G95" s="16" t="s">
        <v>1139</v>
      </c>
      <c r="H95" s="16" t="s">
        <v>1140</v>
      </c>
      <c r="I95" s="16" t="s">
        <v>1141</v>
      </c>
      <c r="J95" s="16" t="s">
        <v>1142</v>
      </c>
      <c r="K95" s="16" t="s">
        <v>1143</v>
      </c>
      <c r="L95" s="16" t="s">
        <v>1144</v>
      </c>
      <c r="M95" s="15" t="s">
        <v>23</v>
      </c>
      <c r="N95" s="15">
        <v>1</v>
      </c>
      <c r="O95" s="63">
        <v>2</v>
      </c>
      <c r="P95" s="31">
        <f t="shared" si="4"/>
        <v>1000</v>
      </c>
      <c r="Q95" s="46">
        <v>0.05</v>
      </c>
      <c r="R95" s="31">
        <v>7.5</v>
      </c>
      <c r="S95" s="31">
        <v>25</v>
      </c>
      <c r="T95" s="31">
        <f t="shared" si="5"/>
        <v>50</v>
      </c>
      <c r="U95" s="31">
        <f t="shared" si="6"/>
        <v>15</v>
      </c>
      <c r="V95" s="31">
        <f t="shared" si="7"/>
        <v>5</v>
      </c>
      <c r="W95" s="32">
        <f t="shared" si="9"/>
        <v>35</v>
      </c>
      <c r="X95" s="47">
        <v>45111</v>
      </c>
      <c r="Y95" s="47">
        <v>45260</v>
      </c>
      <c r="Z95" s="47">
        <v>45112</v>
      </c>
      <c r="AA95" s="15" t="s">
        <v>1145</v>
      </c>
      <c r="AB95" s="16" t="s">
        <v>1146</v>
      </c>
      <c r="AC95" s="16" t="s">
        <v>1137</v>
      </c>
      <c r="AD95" s="15"/>
      <c r="AE95" s="15" t="s">
        <v>963</v>
      </c>
      <c r="AF95" s="15">
        <v>87098.33</v>
      </c>
      <c r="AG95" s="15" t="s">
        <v>964</v>
      </c>
      <c r="AH95" s="24" t="s">
        <v>965</v>
      </c>
      <c r="AI95" s="24" t="s">
        <v>966</v>
      </c>
      <c r="AJ95" s="15"/>
      <c r="AK95" s="15"/>
      <c r="AL95" s="15"/>
      <c r="AM95" s="15"/>
      <c r="AN95" s="58"/>
    </row>
    <row r="96" s="1" customFormat="1" ht="45" outlineLevel="2" spans="1:40">
      <c r="A96" s="15">
        <v>93</v>
      </c>
      <c r="B96" s="15" t="s">
        <v>94</v>
      </c>
      <c r="C96" s="16" t="s">
        <v>1147</v>
      </c>
      <c r="D96" s="16"/>
      <c r="E96" s="16" t="s">
        <v>1148</v>
      </c>
      <c r="F96" s="16" t="s">
        <v>1149</v>
      </c>
      <c r="G96" s="16" t="s">
        <v>1150</v>
      </c>
      <c r="H96" s="16" t="s">
        <v>99</v>
      </c>
      <c r="I96" s="16" t="s">
        <v>1151</v>
      </c>
      <c r="J96" s="16" t="s">
        <v>1152</v>
      </c>
      <c r="K96" s="16" t="s">
        <v>1153</v>
      </c>
      <c r="L96" s="16" t="s">
        <v>1154</v>
      </c>
      <c r="M96" s="15" t="s">
        <v>23</v>
      </c>
      <c r="N96" s="15">
        <v>8</v>
      </c>
      <c r="O96" s="31">
        <v>10.5</v>
      </c>
      <c r="P96" s="31">
        <f t="shared" si="4"/>
        <v>5250</v>
      </c>
      <c r="Q96" s="46">
        <v>0.05</v>
      </c>
      <c r="R96" s="31">
        <v>7.5</v>
      </c>
      <c r="S96" s="31">
        <v>25</v>
      </c>
      <c r="T96" s="31">
        <f t="shared" si="5"/>
        <v>262.5</v>
      </c>
      <c r="U96" s="31">
        <f t="shared" si="6"/>
        <v>78.75</v>
      </c>
      <c r="V96" s="31">
        <f t="shared" si="7"/>
        <v>26.25</v>
      </c>
      <c r="W96" s="32">
        <f t="shared" si="9"/>
        <v>183.75</v>
      </c>
      <c r="X96" s="47">
        <v>45111</v>
      </c>
      <c r="Y96" s="47">
        <v>45260</v>
      </c>
      <c r="Z96" s="47">
        <v>45112</v>
      </c>
      <c r="AA96" s="15" t="s">
        <v>1155</v>
      </c>
      <c r="AB96" s="16" t="s">
        <v>1156</v>
      </c>
      <c r="AC96" s="16" t="s">
        <v>1148</v>
      </c>
      <c r="AD96" s="15"/>
      <c r="AE96" s="15" t="s">
        <v>963</v>
      </c>
      <c r="AF96" s="15">
        <v>87098.33</v>
      </c>
      <c r="AG96" s="15" t="s">
        <v>964</v>
      </c>
      <c r="AH96" s="24" t="s">
        <v>965</v>
      </c>
      <c r="AI96" s="24" t="s">
        <v>966</v>
      </c>
      <c r="AJ96" s="15"/>
      <c r="AK96" s="15"/>
      <c r="AL96" s="15"/>
      <c r="AM96" s="15"/>
      <c r="AN96" s="58"/>
    </row>
    <row r="97" s="1" customFormat="1" ht="45" outlineLevel="2" spans="1:40">
      <c r="A97" s="15">
        <v>94</v>
      </c>
      <c r="B97" s="15" t="s">
        <v>94</v>
      </c>
      <c r="C97" s="16" t="s">
        <v>1157</v>
      </c>
      <c r="D97" s="16"/>
      <c r="E97" s="16" t="s">
        <v>1158</v>
      </c>
      <c r="F97" s="16" t="s">
        <v>1159</v>
      </c>
      <c r="G97" s="16" t="s">
        <v>1160</v>
      </c>
      <c r="H97" s="16" t="s">
        <v>1161</v>
      </c>
      <c r="I97" s="16" t="s">
        <v>1162</v>
      </c>
      <c r="J97" s="16" t="s">
        <v>1163</v>
      </c>
      <c r="K97" s="16" t="s">
        <v>1164</v>
      </c>
      <c r="L97" s="16" t="s">
        <v>1165</v>
      </c>
      <c r="M97" s="15" t="s">
        <v>23</v>
      </c>
      <c r="N97" s="64">
        <v>10</v>
      </c>
      <c r="O97" s="31">
        <v>16</v>
      </c>
      <c r="P97" s="31">
        <f t="shared" ref="P97:P149" si="10">O97*500</f>
        <v>8000</v>
      </c>
      <c r="Q97" s="46">
        <v>0.05</v>
      </c>
      <c r="R97" s="31">
        <v>7.5</v>
      </c>
      <c r="S97" s="31">
        <v>25</v>
      </c>
      <c r="T97" s="31">
        <f t="shared" ref="T97:T149" si="11">O97*S97</f>
        <v>400</v>
      </c>
      <c r="U97" s="31">
        <f t="shared" ref="U97:U149" si="12">O97*R97</f>
        <v>120</v>
      </c>
      <c r="V97" s="31">
        <f t="shared" ref="V97:V149" si="13">T97*0.1</f>
        <v>40</v>
      </c>
      <c r="W97" s="32">
        <f t="shared" si="9"/>
        <v>280</v>
      </c>
      <c r="X97" s="47">
        <v>45111</v>
      </c>
      <c r="Y97" s="47">
        <v>45260</v>
      </c>
      <c r="Z97" s="47">
        <v>45112</v>
      </c>
      <c r="AA97" s="15" t="s">
        <v>1166</v>
      </c>
      <c r="AB97" s="16" t="s">
        <v>1167</v>
      </c>
      <c r="AC97" s="16" t="s">
        <v>1158</v>
      </c>
      <c r="AD97" s="15"/>
      <c r="AE97" s="15" t="s">
        <v>963</v>
      </c>
      <c r="AF97" s="15">
        <v>87098.33</v>
      </c>
      <c r="AG97" s="15" t="s">
        <v>964</v>
      </c>
      <c r="AH97" s="24" t="s">
        <v>965</v>
      </c>
      <c r="AI97" s="24" t="s">
        <v>966</v>
      </c>
      <c r="AJ97" s="15"/>
      <c r="AK97" s="15"/>
      <c r="AL97" s="15"/>
      <c r="AM97" s="15"/>
      <c r="AN97" s="58"/>
    </row>
    <row r="98" s="1" customFormat="1" ht="48" customHeight="1" outlineLevel="2" spans="1:40">
      <c r="A98" s="15">
        <v>95</v>
      </c>
      <c r="B98" s="15" t="s">
        <v>94</v>
      </c>
      <c r="C98" s="16" t="s">
        <v>1168</v>
      </c>
      <c r="D98" s="16"/>
      <c r="E98" s="16" t="s">
        <v>1169</v>
      </c>
      <c r="F98" s="16" t="s">
        <v>1170</v>
      </c>
      <c r="G98" s="16" t="s">
        <v>1171</v>
      </c>
      <c r="H98" s="16" t="s">
        <v>1172</v>
      </c>
      <c r="I98" s="16" t="s">
        <v>1173</v>
      </c>
      <c r="J98" s="16" t="s">
        <v>1174</v>
      </c>
      <c r="K98" s="16" t="s">
        <v>1175</v>
      </c>
      <c r="L98" s="16" t="s">
        <v>1176</v>
      </c>
      <c r="M98" s="15" t="s">
        <v>23</v>
      </c>
      <c r="N98" s="17">
        <v>17</v>
      </c>
      <c r="O98" s="31">
        <v>18.4</v>
      </c>
      <c r="P98" s="31">
        <f t="shared" si="10"/>
        <v>9200</v>
      </c>
      <c r="Q98" s="46">
        <v>0.05</v>
      </c>
      <c r="R98" s="31">
        <v>7.5</v>
      </c>
      <c r="S98" s="31">
        <v>25</v>
      </c>
      <c r="T98" s="31">
        <f t="shared" si="11"/>
        <v>460</v>
      </c>
      <c r="U98" s="31">
        <f t="shared" si="12"/>
        <v>138</v>
      </c>
      <c r="V98" s="31">
        <f t="shared" si="13"/>
        <v>46</v>
      </c>
      <c r="W98" s="32">
        <f t="shared" si="9"/>
        <v>322</v>
      </c>
      <c r="X98" s="47">
        <v>45111</v>
      </c>
      <c r="Y98" s="47">
        <v>45260</v>
      </c>
      <c r="Z98" s="47">
        <v>45112</v>
      </c>
      <c r="AA98" s="15" t="s">
        <v>1177</v>
      </c>
      <c r="AB98" s="16" t="s">
        <v>1178</v>
      </c>
      <c r="AC98" s="16" t="s">
        <v>1169</v>
      </c>
      <c r="AD98" s="15"/>
      <c r="AE98" s="15" t="s">
        <v>963</v>
      </c>
      <c r="AF98" s="15">
        <v>87098.33</v>
      </c>
      <c r="AG98" s="15" t="s">
        <v>964</v>
      </c>
      <c r="AH98" s="24" t="s">
        <v>965</v>
      </c>
      <c r="AI98" s="24" t="s">
        <v>966</v>
      </c>
      <c r="AJ98" s="15"/>
      <c r="AK98" s="15"/>
      <c r="AL98" s="15"/>
      <c r="AM98" s="15"/>
      <c r="AN98" s="58"/>
    </row>
    <row r="99" s="1" customFormat="1" ht="90" outlineLevel="2" spans="1:40">
      <c r="A99" s="15">
        <v>96</v>
      </c>
      <c r="B99" s="15" t="s">
        <v>70</v>
      </c>
      <c r="C99" s="16" t="s">
        <v>1179</v>
      </c>
      <c r="D99" s="15" t="s">
        <v>437</v>
      </c>
      <c r="E99" s="15" t="s">
        <v>1180</v>
      </c>
      <c r="F99" s="16" t="s">
        <v>1181</v>
      </c>
      <c r="G99" s="16" t="s">
        <v>1182</v>
      </c>
      <c r="H99" s="16" t="s">
        <v>1183</v>
      </c>
      <c r="I99" s="16" t="s">
        <v>1184</v>
      </c>
      <c r="J99" s="16" t="s">
        <v>1185</v>
      </c>
      <c r="K99" s="16" t="s">
        <v>1186</v>
      </c>
      <c r="L99" s="16" t="s">
        <v>1187</v>
      </c>
      <c r="M99" s="15" t="s">
        <v>23</v>
      </c>
      <c r="N99" s="15">
        <v>1</v>
      </c>
      <c r="O99" s="32">
        <v>144</v>
      </c>
      <c r="P99" s="31">
        <f t="shared" si="10"/>
        <v>72000</v>
      </c>
      <c r="Q99" s="46">
        <v>0.05</v>
      </c>
      <c r="R99" s="31">
        <v>7.5</v>
      </c>
      <c r="S99" s="31">
        <v>25</v>
      </c>
      <c r="T99" s="31">
        <f t="shared" si="11"/>
        <v>3600</v>
      </c>
      <c r="U99" s="31">
        <f t="shared" si="12"/>
        <v>1080</v>
      </c>
      <c r="V99" s="31">
        <f t="shared" si="13"/>
        <v>360</v>
      </c>
      <c r="W99" s="32">
        <f t="shared" si="9"/>
        <v>2520</v>
      </c>
      <c r="X99" s="47">
        <v>45112</v>
      </c>
      <c r="Y99" s="47">
        <v>45260</v>
      </c>
      <c r="Z99" s="47">
        <v>45106</v>
      </c>
      <c r="AA99" s="15" t="s">
        <v>1188</v>
      </c>
      <c r="AB99" s="16" t="s">
        <v>1189</v>
      </c>
      <c r="AC99" s="15" t="s">
        <v>1180</v>
      </c>
      <c r="AD99" s="15"/>
      <c r="AE99" s="47" t="s">
        <v>527</v>
      </c>
      <c r="AF99" s="31">
        <v>1080</v>
      </c>
      <c r="AG99" s="15" t="s">
        <v>1180</v>
      </c>
      <c r="AH99" s="15">
        <v>74687808</v>
      </c>
      <c r="AI99" s="15" t="s">
        <v>1190</v>
      </c>
      <c r="AJ99" s="15"/>
      <c r="AK99" s="15"/>
      <c r="AL99" s="15"/>
      <c r="AM99" s="15"/>
      <c r="AN99" s="58"/>
    </row>
    <row r="100" s="1" customFormat="1" ht="33.75" outlineLevel="2" spans="1:40">
      <c r="A100" s="15">
        <v>97</v>
      </c>
      <c r="B100" s="15" t="s">
        <v>70</v>
      </c>
      <c r="C100" s="16" t="s">
        <v>1191</v>
      </c>
      <c r="D100" s="15"/>
      <c r="E100" s="15" t="s">
        <v>1192</v>
      </c>
      <c r="F100" s="16" t="s">
        <v>1193</v>
      </c>
      <c r="G100" s="16" t="s">
        <v>1194</v>
      </c>
      <c r="H100" s="16" t="s">
        <v>1195</v>
      </c>
      <c r="I100" s="16" t="s">
        <v>1196</v>
      </c>
      <c r="J100" s="16" t="s">
        <v>1197</v>
      </c>
      <c r="K100" s="16" t="s">
        <v>1198</v>
      </c>
      <c r="L100" s="16" t="s">
        <v>1199</v>
      </c>
      <c r="M100" s="15" t="s">
        <v>23</v>
      </c>
      <c r="N100" s="15">
        <v>4</v>
      </c>
      <c r="O100" s="32">
        <v>3.7</v>
      </c>
      <c r="P100" s="31">
        <f t="shared" si="10"/>
        <v>1850</v>
      </c>
      <c r="Q100" s="46">
        <v>0.05</v>
      </c>
      <c r="R100" s="31">
        <v>7.5</v>
      </c>
      <c r="S100" s="31">
        <v>25</v>
      </c>
      <c r="T100" s="31">
        <f t="shared" si="11"/>
        <v>92.5</v>
      </c>
      <c r="U100" s="31">
        <f t="shared" si="12"/>
        <v>27.75</v>
      </c>
      <c r="V100" s="31">
        <f t="shared" si="13"/>
        <v>9.25</v>
      </c>
      <c r="W100" s="32">
        <f t="shared" si="9"/>
        <v>64.75</v>
      </c>
      <c r="X100" s="47">
        <v>45111</v>
      </c>
      <c r="Y100" s="47">
        <v>45260</v>
      </c>
      <c r="Z100" s="47">
        <v>45112</v>
      </c>
      <c r="AA100" s="15" t="s">
        <v>1200</v>
      </c>
      <c r="AB100" s="16" t="s">
        <v>1201</v>
      </c>
      <c r="AC100" s="15" t="s">
        <v>1192</v>
      </c>
      <c r="AD100" s="15"/>
      <c r="AE100" s="47" t="s">
        <v>1202</v>
      </c>
      <c r="AF100" s="31">
        <v>18458.4</v>
      </c>
      <c r="AG100" s="15" t="s">
        <v>1203</v>
      </c>
      <c r="AH100" s="15">
        <v>55028000</v>
      </c>
      <c r="AI100" s="24" t="s">
        <v>1204</v>
      </c>
      <c r="AJ100" s="15"/>
      <c r="AK100" s="15"/>
      <c r="AL100" s="15"/>
      <c r="AM100" s="15"/>
      <c r="AN100" s="58"/>
    </row>
    <row r="101" s="1" customFormat="1" ht="33.75" outlineLevel="2" spans="1:40">
      <c r="A101" s="15">
        <v>98</v>
      </c>
      <c r="B101" s="15" t="s">
        <v>70</v>
      </c>
      <c r="C101" s="16" t="s">
        <v>1205</v>
      </c>
      <c r="D101" s="15"/>
      <c r="E101" s="15" t="s">
        <v>1206</v>
      </c>
      <c r="F101" s="16" t="s">
        <v>1207</v>
      </c>
      <c r="G101" s="16" t="s">
        <v>1208</v>
      </c>
      <c r="H101" s="16" t="s">
        <v>1209</v>
      </c>
      <c r="I101" s="16" t="s">
        <v>642</v>
      </c>
      <c r="J101" s="16" t="s">
        <v>643</v>
      </c>
      <c r="K101" s="16" t="s">
        <v>1210</v>
      </c>
      <c r="L101" s="16" t="s">
        <v>1211</v>
      </c>
      <c r="M101" s="15" t="s">
        <v>23</v>
      </c>
      <c r="N101" s="15">
        <v>17</v>
      </c>
      <c r="O101" s="32">
        <v>22.5</v>
      </c>
      <c r="P101" s="31">
        <f t="shared" si="10"/>
        <v>11250</v>
      </c>
      <c r="Q101" s="46">
        <v>0.05</v>
      </c>
      <c r="R101" s="31">
        <v>7.5</v>
      </c>
      <c r="S101" s="31">
        <v>25</v>
      </c>
      <c r="T101" s="31">
        <f t="shared" si="11"/>
        <v>562.5</v>
      </c>
      <c r="U101" s="31">
        <f t="shared" si="12"/>
        <v>168.75</v>
      </c>
      <c r="V101" s="31">
        <f t="shared" si="13"/>
        <v>56.25</v>
      </c>
      <c r="W101" s="32">
        <f t="shared" si="9"/>
        <v>393.75</v>
      </c>
      <c r="X101" s="47">
        <v>45111</v>
      </c>
      <c r="Y101" s="47">
        <v>45260</v>
      </c>
      <c r="Z101" s="47">
        <v>45112</v>
      </c>
      <c r="AA101" s="15" t="s">
        <v>1212</v>
      </c>
      <c r="AB101" s="16" t="s">
        <v>1213</v>
      </c>
      <c r="AC101" s="15" t="s">
        <v>1206</v>
      </c>
      <c r="AD101" s="15"/>
      <c r="AE101" s="47" t="s">
        <v>433</v>
      </c>
      <c r="AF101" s="31">
        <v>1399.37</v>
      </c>
      <c r="AG101" s="15" t="s">
        <v>1214</v>
      </c>
      <c r="AH101" s="15">
        <v>16386491</v>
      </c>
      <c r="AI101" s="24" t="s">
        <v>1215</v>
      </c>
      <c r="AJ101" s="15"/>
      <c r="AK101" s="15"/>
      <c r="AL101" s="15"/>
      <c r="AM101" s="15"/>
      <c r="AN101" s="58"/>
    </row>
    <row r="102" s="1" customFormat="1" ht="40" customHeight="1" outlineLevel="2" spans="1:40">
      <c r="A102" s="15">
        <v>99</v>
      </c>
      <c r="B102" s="15" t="s">
        <v>70</v>
      </c>
      <c r="C102" s="16" t="s">
        <v>1216</v>
      </c>
      <c r="D102" s="15"/>
      <c r="E102" s="15" t="s">
        <v>1217</v>
      </c>
      <c r="F102" s="16" t="s">
        <v>1218</v>
      </c>
      <c r="G102" s="16" t="s">
        <v>1219</v>
      </c>
      <c r="H102" s="16" t="s">
        <v>1220</v>
      </c>
      <c r="I102" s="16" t="s">
        <v>1221</v>
      </c>
      <c r="J102" s="16" t="s">
        <v>1222</v>
      </c>
      <c r="K102" s="16" t="s">
        <v>1223</v>
      </c>
      <c r="L102" s="16" t="s">
        <v>1224</v>
      </c>
      <c r="M102" s="15" t="s">
        <v>23</v>
      </c>
      <c r="N102" s="15">
        <v>1</v>
      </c>
      <c r="O102" s="32">
        <v>0.7</v>
      </c>
      <c r="P102" s="31">
        <f t="shared" si="10"/>
        <v>350</v>
      </c>
      <c r="Q102" s="46">
        <v>0.05</v>
      </c>
      <c r="R102" s="31">
        <v>7.5</v>
      </c>
      <c r="S102" s="31">
        <v>25</v>
      </c>
      <c r="T102" s="31">
        <f t="shared" si="11"/>
        <v>17.5</v>
      </c>
      <c r="U102" s="31">
        <f t="shared" si="12"/>
        <v>5.25</v>
      </c>
      <c r="V102" s="31">
        <f t="shared" si="13"/>
        <v>1.75</v>
      </c>
      <c r="W102" s="32">
        <f t="shared" si="9"/>
        <v>12.25</v>
      </c>
      <c r="X102" s="47">
        <v>45111</v>
      </c>
      <c r="Y102" s="47">
        <v>45260</v>
      </c>
      <c r="Z102" s="47">
        <v>45112</v>
      </c>
      <c r="AA102" s="15" t="s">
        <v>1225</v>
      </c>
      <c r="AB102" s="16" t="s">
        <v>1226</v>
      </c>
      <c r="AC102" s="15" t="s">
        <v>1217</v>
      </c>
      <c r="AD102" s="15"/>
      <c r="AE102" s="47" t="s">
        <v>1227</v>
      </c>
      <c r="AF102" s="31">
        <v>13297.61</v>
      </c>
      <c r="AG102" s="15" t="s">
        <v>1228</v>
      </c>
      <c r="AH102" s="15">
        <v>55005000</v>
      </c>
      <c r="AI102" s="24" t="s">
        <v>1229</v>
      </c>
      <c r="AJ102" s="15"/>
      <c r="AK102" s="15"/>
      <c r="AL102" s="15"/>
      <c r="AM102" s="15"/>
      <c r="AN102" s="58"/>
    </row>
    <row r="103" s="1" customFormat="1" ht="40" customHeight="1" outlineLevel="2" spans="1:40">
      <c r="A103" s="15">
        <v>100</v>
      </c>
      <c r="B103" s="15" t="s">
        <v>70</v>
      </c>
      <c r="C103" s="16" t="s">
        <v>1230</v>
      </c>
      <c r="D103" s="15"/>
      <c r="E103" s="15" t="s">
        <v>1231</v>
      </c>
      <c r="F103" s="16" t="s">
        <v>1232</v>
      </c>
      <c r="G103" s="16" t="s">
        <v>1233</v>
      </c>
      <c r="H103" s="16" t="s">
        <v>1234</v>
      </c>
      <c r="I103" s="16" t="s">
        <v>1235</v>
      </c>
      <c r="J103" s="16" t="s">
        <v>1236</v>
      </c>
      <c r="K103" s="16" t="s">
        <v>1237</v>
      </c>
      <c r="L103" s="16" t="s">
        <v>1238</v>
      </c>
      <c r="M103" s="15" t="s">
        <v>23</v>
      </c>
      <c r="N103" s="15">
        <v>1</v>
      </c>
      <c r="O103" s="32">
        <v>2</v>
      </c>
      <c r="P103" s="31">
        <f t="shared" si="10"/>
        <v>1000</v>
      </c>
      <c r="Q103" s="46">
        <v>0.05</v>
      </c>
      <c r="R103" s="31">
        <v>7.5</v>
      </c>
      <c r="S103" s="31">
        <v>25</v>
      </c>
      <c r="T103" s="31">
        <f t="shared" si="11"/>
        <v>50</v>
      </c>
      <c r="U103" s="31">
        <f t="shared" si="12"/>
        <v>15</v>
      </c>
      <c r="V103" s="31">
        <f t="shared" si="13"/>
        <v>5</v>
      </c>
      <c r="W103" s="32">
        <f t="shared" si="9"/>
        <v>35</v>
      </c>
      <c r="X103" s="47">
        <v>45111</v>
      </c>
      <c r="Y103" s="47">
        <v>45260</v>
      </c>
      <c r="Z103" s="47">
        <v>45112</v>
      </c>
      <c r="AA103" s="15" t="s">
        <v>1239</v>
      </c>
      <c r="AB103" s="16" t="s">
        <v>1240</v>
      </c>
      <c r="AC103" s="15" t="s">
        <v>1231</v>
      </c>
      <c r="AD103" s="15"/>
      <c r="AE103" s="47" t="s">
        <v>1241</v>
      </c>
      <c r="AF103" s="31">
        <v>614.55</v>
      </c>
      <c r="AG103" s="15" t="s">
        <v>1242</v>
      </c>
      <c r="AH103" s="15">
        <v>67233740</v>
      </c>
      <c r="AI103" s="24" t="s">
        <v>1243</v>
      </c>
      <c r="AJ103" s="15"/>
      <c r="AK103" s="15"/>
      <c r="AL103" s="15"/>
      <c r="AM103" s="15"/>
      <c r="AN103" s="58"/>
    </row>
    <row r="104" s="1" customFormat="1" ht="40" customHeight="1" outlineLevel="2" spans="1:40">
      <c r="A104" s="15">
        <v>101</v>
      </c>
      <c r="B104" s="15" t="s">
        <v>70</v>
      </c>
      <c r="C104" s="16" t="s">
        <v>1244</v>
      </c>
      <c r="D104" s="15"/>
      <c r="E104" s="15" t="s">
        <v>1245</v>
      </c>
      <c r="F104" s="16" t="s">
        <v>1246</v>
      </c>
      <c r="G104" s="16" t="s">
        <v>1247</v>
      </c>
      <c r="H104" s="16" t="s">
        <v>1248</v>
      </c>
      <c r="I104" s="16" t="s">
        <v>1249</v>
      </c>
      <c r="J104" s="16" t="s">
        <v>1250</v>
      </c>
      <c r="K104" s="16" t="s">
        <v>1251</v>
      </c>
      <c r="L104" s="16" t="s">
        <v>1252</v>
      </c>
      <c r="M104" s="15" t="s">
        <v>23</v>
      </c>
      <c r="N104" s="15">
        <v>7</v>
      </c>
      <c r="O104" s="32">
        <v>8</v>
      </c>
      <c r="P104" s="31">
        <f t="shared" si="10"/>
        <v>4000</v>
      </c>
      <c r="Q104" s="46">
        <v>0.05</v>
      </c>
      <c r="R104" s="31">
        <v>7.5</v>
      </c>
      <c r="S104" s="31">
        <v>25</v>
      </c>
      <c r="T104" s="31">
        <f t="shared" si="11"/>
        <v>200</v>
      </c>
      <c r="U104" s="31">
        <f t="shared" si="12"/>
        <v>60</v>
      </c>
      <c r="V104" s="31">
        <f t="shared" si="13"/>
        <v>20</v>
      </c>
      <c r="W104" s="32">
        <f t="shared" si="9"/>
        <v>140</v>
      </c>
      <c r="X104" s="47">
        <v>45111</v>
      </c>
      <c r="Y104" s="47">
        <v>45260</v>
      </c>
      <c r="Z104" s="47">
        <v>45112</v>
      </c>
      <c r="AA104" s="15" t="s">
        <v>1253</v>
      </c>
      <c r="AB104" s="16" t="s">
        <v>1254</v>
      </c>
      <c r="AC104" s="15" t="s">
        <v>1245</v>
      </c>
      <c r="AD104" s="15"/>
      <c r="AE104" s="47" t="s">
        <v>1255</v>
      </c>
      <c r="AF104" s="31">
        <v>1605</v>
      </c>
      <c r="AG104" s="15" t="s">
        <v>1256</v>
      </c>
      <c r="AH104" s="15">
        <v>90416106</v>
      </c>
      <c r="AI104" s="15" t="s">
        <v>1257</v>
      </c>
      <c r="AJ104" s="15"/>
      <c r="AK104" s="15"/>
      <c r="AL104" s="15"/>
      <c r="AM104" s="15"/>
      <c r="AN104" s="58"/>
    </row>
    <row r="105" s="1" customFormat="1" ht="33.75" outlineLevel="2" spans="1:40">
      <c r="A105" s="15">
        <v>102</v>
      </c>
      <c r="B105" s="15" t="s">
        <v>70</v>
      </c>
      <c r="C105" s="16" t="s">
        <v>1258</v>
      </c>
      <c r="D105" s="15"/>
      <c r="E105" s="15" t="s">
        <v>1259</v>
      </c>
      <c r="F105" s="16" t="s">
        <v>1260</v>
      </c>
      <c r="G105" s="16" t="s">
        <v>1261</v>
      </c>
      <c r="H105" s="16" t="s">
        <v>1262</v>
      </c>
      <c r="I105" s="16" t="s">
        <v>1263</v>
      </c>
      <c r="J105" s="16" t="s">
        <v>1264</v>
      </c>
      <c r="K105" s="16" t="s">
        <v>1265</v>
      </c>
      <c r="L105" s="16" t="s">
        <v>1266</v>
      </c>
      <c r="M105" s="15" t="s">
        <v>23</v>
      </c>
      <c r="N105" s="15">
        <v>2</v>
      </c>
      <c r="O105" s="32">
        <v>11.5</v>
      </c>
      <c r="P105" s="31">
        <f t="shared" si="10"/>
        <v>5750</v>
      </c>
      <c r="Q105" s="46">
        <v>0.05</v>
      </c>
      <c r="R105" s="31">
        <v>7.5</v>
      </c>
      <c r="S105" s="31">
        <v>25</v>
      </c>
      <c r="T105" s="31">
        <f t="shared" si="11"/>
        <v>287.5</v>
      </c>
      <c r="U105" s="31">
        <f t="shared" si="12"/>
        <v>86.25</v>
      </c>
      <c r="V105" s="31">
        <f t="shared" si="13"/>
        <v>28.75</v>
      </c>
      <c r="W105" s="32">
        <f t="shared" si="9"/>
        <v>201.25</v>
      </c>
      <c r="X105" s="47">
        <v>45111</v>
      </c>
      <c r="Y105" s="47">
        <v>45260</v>
      </c>
      <c r="Z105" s="47">
        <v>45112</v>
      </c>
      <c r="AA105" s="15" t="s">
        <v>1267</v>
      </c>
      <c r="AB105" s="16" t="s">
        <v>1268</v>
      </c>
      <c r="AC105" s="15" t="s">
        <v>1259</v>
      </c>
      <c r="AD105" s="15"/>
      <c r="AE105" s="47" t="s">
        <v>712</v>
      </c>
      <c r="AF105" s="31">
        <v>56720.82</v>
      </c>
      <c r="AG105" s="15" t="s">
        <v>1269</v>
      </c>
      <c r="AH105" s="15">
        <v>55001001</v>
      </c>
      <c r="AI105" s="15" t="s">
        <v>1270</v>
      </c>
      <c r="AJ105" s="15"/>
      <c r="AK105" s="15"/>
      <c r="AL105" s="15"/>
      <c r="AM105" s="15"/>
      <c r="AN105" s="58"/>
    </row>
    <row r="106" s="1" customFormat="1" ht="33.75" outlineLevel="2" spans="1:40">
      <c r="A106" s="15">
        <v>103</v>
      </c>
      <c r="B106" s="15" t="s">
        <v>70</v>
      </c>
      <c r="C106" s="16" t="s">
        <v>1271</v>
      </c>
      <c r="D106" s="15"/>
      <c r="E106" s="15" t="s">
        <v>1272</v>
      </c>
      <c r="F106" s="16" t="s">
        <v>1273</v>
      </c>
      <c r="G106" s="16" t="s">
        <v>1274</v>
      </c>
      <c r="H106" s="16" t="s">
        <v>1275</v>
      </c>
      <c r="I106" s="16" t="s">
        <v>1276</v>
      </c>
      <c r="J106" s="16" t="s">
        <v>1277</v>
      </c>
      <c r="K106" s="16" t="s">
        <v>1278</v>
      </c>
      <c r="L106" s="16" t="s">
        <v>1279</v>
      </c>
      <c r="M106" s="15" t="s">
        <v>23</v>
      </c>
      <c r="N106" s="15">
        <v>3</v>
      </c>
      <c r="O106" s="32">
        <v>22.5</v>
      </c>
      <c r="P106" s="31">
        <f t="shared" si="10"/>
        <v>11250</v>
      </c>
      <c r="Q106" s="46">
        <v>0.05</v>
      </c>
      <c r="R106" s="31">
        <v>7.5</v>
      </c>
      <c r="S106" s="31">
        <v>25</v>
      </c>
      <c r="T106" s="31">
        <f t="shared" si="11"/>
        <v>562.5</v>
      </c>
      <c r="U106" s="31">
        <f t="shared" si="12"/>
        <v>168.75</v>
      </c>
      <c r="V106" s="31">
        <f t="shared" si="13"/>
        <v>56.25</v>
      </c>
      <c r="W106" s="32">
        <f t="shared" si="9"/>
        <v>393.75</v>
      </c>
      <c r="X106" s="47">
        <v>45111</v>
      </c>
      <c r="Y106" s="47">
        <v>45260</v>
      </c>
      <c r="Z106" s="47">
        <v>45112</v>
      </c>
      <c r="AA106" s="15" t="s">
        <v>1280</v>
      </c>
      <c r="AB106" s="16" t="s">
        <v>1281</v>
      </c>
      <c r="AC106" s="15" t="s">
        <v>1272</v>
      </c>
      <c r="AD106" s="15"/>
      <c r="AE106" s="47" t="s">
        <v>1282</v>
      </c>
      <c r="AF106" s="31">
        <v>450.75</v>
      </c>
      <c r="AG106" s="15" t="s">
        <v>1283</v>
      </c>
      <c r="AH106" s="15">
        <v>98585477</v>
      </c>
      <c r="AI106" s="24" t="s">
        <v>1284</v>
      </c>
      <c r="AJ106" s="15"/>
      <c r="AK106" s="15"/>
      <c r="AL106" s="15"/>
      <c r="AM106" s="15"/>
      <c r="AN106" s="58"/>
    </row>
    <row r="107" s="1" customFormat="1" ht="90" outlineLevel="2" spans="1:40">
      <c r="A107" s="15">
        <v>104</v>
      </c>
      <c r="B107" s="15" t="s">
        <v>70</v>
      </c>
      <c r="C107" s="16" t="s">
        <v>1285</v>
      </c>
      <c r="D107" s="16" t="s">
        <v>1286</v>
      </c>
      <c r="E107" s="15" t="s">
        <v>1287</v>
      </c>
      <c r="F107" s="16" t="s">
        <v>1288</v>
      </c>
      <c r="G107" s="16" t="s">
        <v>1289</v>
      </c>
      <c r="H107" s="16" t="s">
        <v>1290</v>
      </c>
      <c r="I107" s="16" t="s">
        <v>1291</v>
      </c>
      <c r="J107" s="16" t="s">
        <v>1292</v>
      </c>
      <c r="K107" s="16" t="s">
        <v>1293</v>
      </c>
      <c r="L107" s="16" t="s">
        <v>1294</v>
      </c>
      <c r="M107" s="15" t="s">
        <v>23</v>
      </c>
      <c r="N107" s="15">
        <v>1</v>
      </c>
      <c r="O107" s="32">
        <v>17.5</v>
      </c>
      <c r="P107" s="31">
        <f t="shared" si="10"/>
        <v>8750</v>
      </c>
      <c r="Q107" s="46">
        <v>0.05</v>
      </c>
      <c r="R107" s="31">
        <v>7.5</v>
      </c>
      <c r="S107" s="31">
        <v>25</v>
      </c>
      <c r="T107" s="31">
        <f t="shared" si="11"/>
        <v>437.5</v>
      </c>
      <c r="U107" s="31">
        <f t="shared" si="12"/>
        <v>131.25</v>
      </c>
      <c r="V107" s="31">
        <f t="shared" si="13"/>
        <v>43.75</v>
      </c>
      <c r="W107" s="32">
        <f t="shared" si="9"/>
        <v>306.25</v>
      </c>
      <c r="X107" s="47">
        <v>45148</v>
      </c>
      <c r="Y107" s="47">
        <v>45291</v>
      </c>
      <c r="Z107" s="47">
        <v>45152</v>
      </c>
      <c r="AA107" s="15" t="s">
        <v>1295</v>
      </c>
      <c r="AB107" s="16" t="s">
        <v>1296</v>
      </c>
      <c r="AC107" s="15" t="s">
        <v>1287</v>
      </c>
      <c r="AD107" s="15"/>
      <c r="AE107" s="15" t="s">
        <v>1297</v>
      </c>
      <c r="AF107" s="15">
        <v>227.5</v>
      </c>
      <c r="AG107" s="15" t="s">
        <v>1287</v>
      </c>
      <c r="AH107" s="15">
        <v>27317447</v>
      </c>
      <c r="AI107" s="24" t="s">
        <v>1298</v>
      </c>
      <c r="AJ107" s="15"/>
      <c r="AK107" s="15"/>
      <c r="AL107" s="15"/>
      <c r="AM107" s="15"/>
      <c r="AN107" s="58"/>
    </row>
    <row r="108" s="1" customFormat="1" ht="90" outlineLevel="2" spans="1:40">
      <c r="A108" s="15">
        <v>105</v>
      </c>
      <c r="B108" s="15" t="s">
        <v>70</v>
      </c>
      <c r="C108" s="16" t="s">
        <v>1299</v>
      </c>
      <c r="D108" s="16" t="s">
        <v>1286</v>
      </c>
      <c r="E108" s="15" t="s">
        <v>1300</v>
      </c>
      <c r="F108" s="16" t="s">
        <v>1301</v>
      </c>
      <c r="G108" s="16" t="s">
        <v>1302</v>
      </c>
      <c r="H108" s="16" t="s">
        <v>1290</v>
      </c>
      <c r="I108" s="16" t="s">
        <v>1303</v>
      </c>
      <c r="J108" s="16" t="s">
        <v>1304</v>
      </c>
      <c r="K108" s="16" t="s">
        <v>1305</v>
      </c>
      <c r="L108" s="16" t="s">
        <v>1306</v>
      </c>
      <c r="M108" s="15" t="s">
        <v>23</v>
      </c>
      <c r="N108" s="15">
        <v>1</v>
      </c>
      <c r="O108" s="32">
        <v>20</v>
      </c>
      <c r="P108" s="31">
        <f t="shared" si="10"/>
        <v>10000</v>
      </c>
      <c r="Q108" s="46">
        <v>0.05</v>
      </c>
      <c r="R108" s="31">
        <v>7.5</v>
      </c>
      <c r="S108" s="31">
        <v>25</v>
      </c>
      <c r="T108" s="31">
        <f t="shared" si="11"/>
        <v>500</v>
      </c>
      <c r="U108" s="31">
        <f t="shared" si="12"/>
        <v>150</v>
      </c>
      <c r="V108" s="31">
        <f t="shared" si="13"/>
        <v>50</v>
      </c>
      <c r="W108" s="32">
        <f t="shared" si="9"/>
        <v>350</v>
      </c>
      <c r="X108" s="47">
        <v>45148</v>
      </c>
      <c r="Y108" s="47">
        <v>45291</v>
      </c>
      <c r="Z108" s="47">
        <v>45152</v>
      </c>
      <c r="AA108" s="15" t="s">
        <v>1307</v>
      </c>
      <c r="AB108" s="16" t="s">
        <v>1308</v>
      </c>
      <c r="AC108" s="15" t="s">
        <v>1300</v>
      </c>
      <c r="AD108" s="15"/>
      <c r="AE108" s="47" t="s">
        <v>1309</v>
      </c>
      <c r="AF108" s="15">
        <v>260</v>
      </c>
      <c r="AG108" s="15" t="s">
        <v>1310</v>
      </c>
      <c r="AH108" s="15">
        <v>84371593</v>
      </c>
      <c r="AI108" s="24" t="s">
        <v>1311</v>
      </c>
      <c r="AJ108" s="15"/>
      <c r="AK108" s="15"/>
      <c r="AL108" s="15"/>
      <c r="AM108" s="15"/>
      <c r="AN108" s="58"/>
    </row>
    <row r="109" s="1" customFormat="1" ht="90" outlineLevel="2" spans="1:40">
      <c r="A109" s="15">
        <v>106</v>
      </c>
      <c r="B109" s="15" t="s">
        <v>70</v>
      </c>
      <c r="C109" s="16" t="s">
        <v>1312</v>
      </c>
      <c r="D109" s="16" t="s">
        <v>1286</v>
      </c>
      <c r="E109" s="15" t="s">
        <v>1313</v>
      </c>
      <c r="F109" s="16" t="s">
        <v>1314</v>
      </c>
      <c r="G109" s="16" t="s">
        <v>1315</v>
      </c>
      <c r="H109" s="16" t="s">
        <v>1316</v>
      </c>
      <c r="I109" s="16" t="s">
        <v>1317</v>
      </c>
      <c r="J109" s="16" t="s">
        <v>1318</v>
      </c>
      <c r="K109" s="16" t="s">
        <v>1319</v>
      </c>
      <c r="L109" s="16" t="s">
        <v>1320</v>
      </c>
      <c r="M109" s="15" t="s">
        <v>23</v>
      </c>
      <c r="N109" s="15">
        <v>1</v>
      </c>
      <c r="O109" s="32">
        <v>50</v>
      </c>
      <c r="P109" s="31">
        <f t="shared" si="10"/>
        <v>25000</v>
      </c>
      <c r="Q109" s="46">
        <v>0.05</v>
      </c>
      <c r="R109" s="31">
        <v>7.5</v>
      </c>
      <c r="S109" s="31">
        <v>25</v>
      </c>
      <c r="T109" s="31">
        <f t="shared" si="11"/>
        <v>1250</v>
      </c>
      <c r="U109" s="31">
        <f t="shared" si="12"/>
        <v>375</v>
      </c>
      <c r="V109" s="31">
        <f t="shared" si="13"/>
        <v>125</v>
      </c>
      <c r="W109" s="32">
        <f t="shared" si="9"/>
        <v>875</v>
      </c>
      <c r="X109" s="47">
        <v>45148</v>
      </c>
      <c r="Y109" s="47">
        <v>45291</v>
      </c>
      <c r="Z109" s="47">
        <v>45152</v>
      </c>
      <c r="AA109" s="15" t="s">
        <v>1321</v>
      </c>
      <c r="AB109" s="16" t="s">
        <v>1322</v>
      </c>
      <c r="AC109" s="15" t="s">
        <v>1313</v>
      </c>
      <c r="AD109" s="15"/>
      <c r="AE109" s="47" t="s">
        <v>1309</v>
      </c>
      <c r="AF109" s="15">
        <v>650</v>
      </c>
      <c r="AG109" s="15" t="s">
        <v>1313</v>
      </c>
      <c r="AH109" s="118" t="s">
        <v>1323</v>
      </c>
      <c r="AI109" s="24" t="s">
        <v>1324</v>
      </c>
      <c r="AJ109" s="15"/>
      <c r="AK109" s="15"/>
      <c r="AL109" s="15"/>
      <c r="AM109" s="15"/>
      <c r="AN109" s="58"/>
    </row>
    <row r="110" s="1" customFormat="1" ht="90" outlineLevel="2" spans="1:40">
      <c r="A110" s="15">
        <v>107</v>
      </c>
      <c r="B110" s="15" t="s">
        <v>70</v>
      </c>
      <c r="C110" s="16" t="s">
        <v>1325</v>
      </c>
      <c r="D110" s="16" t="s">
        <v>1326</v>
      </c>
      <c r="E110" s="15" t="s">
        <v>1327</v>
      </c>
      <c r="F110" s="16" t="s">
        <v>1328</v>
      </c>
      <c r="G110" s="16" t="s">
        <v>1329</v>
      </c>
      <c r="H110" s="16" t="s">
        <v>1330</v>
      </c>
      <c r="I110" s="16" t="s">
        <v>1331</v>
      </c>
      <c r="J110" s="16" t="s">
        <v>1332</v>
      </c>
      <c r="K110" s="16" t="s">
        <v>1333</v>
      </c>
      <c r="L110" s="16" t="s">
        <v>1334</v>
      </c>
      <c r="M110" s="15" t="s">
        <v>23</v>
      </c>
      <c r="N110" s="15">
        <v>1</v>
      </c>
      <c r="O110" s="32">
        <v>170</v>
      </c>
      <c r="P110" s="31">
        <f t="shared" si="10"/>
        <v>85000</v>
      </c>
      <c r="Q110" s="46">
        <v>0.05</v>
      </c>
      <c r="R110" s="31">
        <v>7.5</v>
      </c>
      <c r="S110" s="31">
        <v>25</v>
      </c>
      <c r="T110" s="31">
        <f t="shared" si="11"/>
        <v>4250</v>
      </c>
      <c r="U110" s="31">
        <f t="shared" si="12"/>
        <v>1275</v>
      </c>
      <c r="V110" s="31">
        <f t="shared" si="13"/>
        <v>425</v>
      </c>
      <c r="W110" s="32">
        <f t="shared" si="9"/>
        <v>2975</v>
      </c>
      <c r="X110" s="47">
        <v>45148</v>
      </c>
      <c r="Y110" s="47">
        <v>45291</v>
      </c>
      <c r="Z110" s="47">
        <v>45152</v>
      </c>
      <c r="AA110" s="15" t="s">
        <v>1335</v>
      </c>
      <c r="AB110" s="16" t="s">
        <v>1336</v>
      </c>
      <c r="AC110" s="15" t="s">
        <v>1327</v>
      </c>
      <c r="AD110" s="15"/>
      <c r="AE110" s="47" t="s">
        <v>1337</v>
      </c>
      <c r="AF110" s="15">
        <v>3090</v>
      </c>
      <c r="AG110" s="15" t="s">
        <v>1327</v>
      </c>
      <c r="AH110" s="15">
        <v>73286009</v>
      </c>
      <c r="AI110" s="24" t="s">
        <v>1338</v>
      </c>
      <c r="AJ110" s="15"/>
      <c r="AK110" s="15"/>
      <c r="AL110" s="15"/>
      <c r="AM110" s="15"/>
      <c r="AN110" s="58"/>
    </row>
    <row r="111" s="1" customFormat="1" ht="90" outlineLevel="2" spans="1:40">
      <c r="A111" s="15">
        <v>108</v>
      </c>
      <c r="B111" s="15" t="s">
        <v>70</v>
      </c>
      <c r="C111" s="16" t="s">
        <v>1339</v>
      </c>
      <c r="D111" s="16" t="s">
        <v>1340</v>
      </c>
      <c r="E111" s="15" t="s">
        <v>1341</v>
      </c>
      <c r="F111" s="16" t="s">
        <v>1342</v>
      </c>
      <c r="G111" s="16" t="s">
        <v>1343</v>
      </c>
      <c r="H111" s="16" t="s">
        <v>1344</v>
      </c>
      <c r="I111" s="16" t="s">
        <v>1345</v>
      </c>
      <c r="J111" s="16" t="s">
        <v>1346</v>
      </c>
      <c r="K111" s="16" t="s">
        <v>1347</v>
      </c>
      <c r="L111" s="16" t="s">
        <v>1348</v>
      </c>
      <c r="M111" s="15" t="s">
        <v>23</v>
      </c>
      <c r="N111" s="15">
        <v>1</v>
      </c>
      <c r="O111" s="32">
        <v>150</v>
      </c>
      <c r="P111" s="31">
        <f t="shared" si="10"/>
        <v>75000</v>
      </c>
      <c r="Q111" s="46">
        <v>0.05</v>
      </c>
      <c r="R111" s="31">
        <v>7.5</v>
      </c>
      <c r="S111" s="31">
        <v>25</v>
      </c>
      <c r="T111" s="31">
        <f t="shared" si="11"/>
        <v>3750</v>
      </c>
      <c r="U111" s="31">
        <f t="shared" si="12"/>
        <v>1125</v>
      </c>
      <c r="V111" s="31">
        <f t="shared" si="13"/>
        <v>375</v>
      </c>
      <c r="W111" s="32">
        <f t="shared" si="9"/>
        <v>2625</v>
      </c>
      <c r="X111" s="47">
        <v>45148</v>
      </c>
      <c r="Y111" s="47">
        <v>45291</v>
      </c>
      <c r="Z111" s="47">
        <v>45152</v>
      </c>
      <c r="AA111" s="15" t="s">
        <v>1349</v>
      </c>
      <c r="AB111" s="16" t="s">
        <v>1350</v>
      </c>
      <c r="AC111" s="15" t="s">
        <v>1341</v>
      </c>
      <c r="AD111" s="15"/>
      <c r="AE111" s="47" t="s">
        <v>1309</v>
      </c>
      <c r="AF111" s="15">
        <v>1950</v>
      </c>
      <c r="AG111" s="15" t="s">
        <v>1310</v>
      </c>
      <c r="AH111" s="15">
        <v>35284065</v>
      </c>
      <c r="AI111" s="24" t="s">
        <v>1351</v>
      </c>
      <c r="AJ111" s="15"/>
      <c r="AK111" s="15"/>
      <c r="AL111" s="15"/>
      <c r="AM111" s="15"/>
      <c r="AN111" s="58"/>
    </row>
    <row r="112" s="1" customFormat="1" ht="90" outlineLevel="2" spans="1:40">
      <c r="A112" s="15">
        <v>109</v>
      </c>
      <c r="B112" s="15" t="s">
        <v>70</v>
      </c>
      <c r="C112" s="16" t="s">
        <v>1352</v>
      </c>
      <c r="D112" s="16" t="s">
        <v>437</v>
      </c>
      <c r="E112" s="15" t="s">
        <v>1353</v>
      </c>
      <c r="F112" s="16" t="s">
        <v>1354</v>
      </c>
      <c r="G112" s="16" t="s">
        <v>1355</v>
      </c>
      <c r="H112" s="16" t="s">
        <v>1356</v>
      </c>
      <c r="I112" s="16" t="s">
        <v>1357</v>
      </c>
      <c r="J112" s="16" t="s">
        <v>1358</v>
      </c>
      <c r="K112" s="16" t="s">
        <v>1359</v>
      </c>
      <c r="L112" s="16" t="s">
        <v>1360</v>
      </c>
      <c r="M112" s="15" t="s">
        <v>23</v>
      </c>
      <c r="N112" s="15">
        <v>1</v>
      </c>
      <c r="O112" s="32">
        <v>19.2</v>
      </c>
      <c r="P112" s="31">
        <f t="shared" si="10"/>
        <v>9600</v>
      </c>
      <c r="Q112" s="46">
        <v>0.05</v>
      </c>
      <c r="R112" s="31">
        <v>7.5</v>
      </c>
      <c r="S112" s="31">
        <v>25</v>
      </c>
      <c r="T112" s="31">
        <f t="shared" si="11"/>
        <v>480</v>
      </c>
      <c r="U112" s="31">
        <f t="shared" si="12"/>
        <v>144</v>
      </c>
      <c r="V112" s="31">
        <f t="shared" si="13"/>
        <v>48</v>
      </c>
      <c r="W112" s="32">
        <f t="shared" si="9"/>
        <v>336</v>
      </c>
      <c r="X112" s="47">
        <v>45131</v>
      </c>
      <c r="Y112" s="47">
        <v>45260</v>
      </c>
      <c r="Z112" s="47">
        <v>45152</v>
      </c>
      <c r="AA112" s="15" t="s">
        <v>1361</v>
      </c>
      <c r="AB112" s="16" t="s">
        <v>1362</v>
      </c>
      <c r="AC112" s="15" t="s">
        <v>1353</v>
      </c>
      <c r="AD112" s="15"/>
      <c r="AE112" s="15" t="s">
        <v>872</v>
      </c>
      <c r="AF112" s="15">
        <v>258.4</v>
      </c>
      <c r="AG112" s="15" t="s">
        <v>1310</v>
      </c>
      <c r="AH112" s="15">
        <v>90293948</v>
      </c>
      <c r="AI112" s="24" t="s">
        <v>1363</v>
      </c>
      <c r="AJ112" s="15"/>
      <c r="AK112" s="15"/>
      <c r="AL112" s="15"/>
      <c r="AM112" s="15"/>
      <c r="AN112" s="58"/>
    </row>
    <row r="113" s="1" customFormat="1" ht="90" outlineLevel="2" spans="1:40">
      <c r="A113" s="15">
        <v>110</v>
      </c>
      <c r="B113" s="15" t="s">
        <v>70</v>
      </c>
      <c r="C113" s="16" t="s">
        <v>1364</v>
      </c>
      <c r="D113" s="16" t="s">
        <v>437</v>
      </c>
      <c r="E113" s="15" t="s">
        <v>1365</v>
      </c>
      <c r="F113" s="16" t="s">
        <v>1366</v>
      </c>
      <c r="G113" s="16" t="s">
        <v>1367</v>
      </c>
      <c r="H113" s="16" t="s">
        <v>1368</v>
      </c>
      <c r="I113" s="16" t="s">
        <v>1369</v>
      </c>
      <c r="J113" s="16" t="s">
        <v>1370</v>
      </c>
      <c r="K113" s="16" t="s">
        <v>1371</v>
      </c>
      <c r="L113" s="16" t="s">
        <v>1372</v>
      </c>
      <c r="M113" s="15" t="s">
        <v>23</v>
      </c>
      <c r="N113" s="15">
        <v>1</v>
      </c>
      <c r="O113" s="32">
        <v>62.4</v>
      </c>
      <c r="P113" s="31">
        <f t="shared" si="10"/>
        <v>31200</v>
      </c>
      <c r="Q113" s="46">
        <v>0.05</v>
      </c>
      <c r="R113" s="31">
        <v>7.5</v>
      </c>
      <c r="S113" s="31">
        <v>25</v>
      </c>
      <c r="T113" s="31">
        <f t="shared" si="11"/>
        <v>1560</v>
      </c>
      <c r="U113" s="31">
        <f t="shared" si="12"/>
        <v>468</v>
      </c>
      <c r="V113" s="31">
        <f t="shared" si="13"/>
        <v>156</v>
      </c>
      <c r="W113" s="32">
        <f t="shared" si="9"/>
        <v>1092</v>
      </c>
      <c r="X113" s="47">
        <v>45131</v>
      </c>
      <c r="Y113" s="47">
        <v>45260</v>
      </c>
      <c r="Z113" s="47">
        <v>45152</v>
      </c>
      <c r="AA113" s="15" t="s">
        <v>1373</v>
      </c>
      <c r="AB113" s="16" t="s">
        <v>1374</v>
      </c>
      <c r="AC113" s="15" t="s">
        <v>1365</v>
      </c>
      <c r="AD113" s="15"/>
      <c r="AE113" s="15" t="s">
        <v>872</v>
      </c>
      <c r="AF113" s="15">
        <v>839.8</v>
      </c>
      <c r="AG113" s="15" t="s">
        <v>1310</v>
      </c>
      <c r="AH113" s="15">
        <v>16224949</v>
      </c>
      <c r="AI113" s="24" t="s">
        <v>1375</v>
      </c>
      <c r="AJ113" s="15"/>
      <c r="AK113" s="15"/>
      <c r="AL113" s="15"/>
      <c r="AM113" s="15"/>
      <c r="AN113" s="58"/>
    </row>
    <row r="114" s="1" customFormat="1" ht="90" outlineLevel="2" spans="1:40">
      <c r="A114" s="15">
        <v>111</v>
      </c>
      <c r="B114" s="15" t="s">
        <v>70</v>
      </c>
      <c r="C114" s="16" t="s">
        <v>1376</v>
      </c>
      <c r="D114" s="16" t="s">
        <v>437</v>
      </c>
      <c r="E114" s="15" t="s">
        <v>1377</v>
      </c>
      <c r="F114" s="16" t="s">
        <v>1378</v>
      </c>
      <c r="G114" s="16" t="s">
        <v>1379</v>
      </c>
      <c r="H114" s="16" t="s">
        <v>1380</v>
      </c>
      <c r="I114" s="16" t="s">
        <v>1381</v>
      </c>
      <c r="J114" s="16" t="s">
        <v>1382</v>
      </c>
      <c r="K114" s="16" t="s">
        <v>1383</v>
      </c>
      <c r="L114" s="16" t="s">
        <v>1384</v>
      </c>
      <c r="M114" s="15" t="s">
        <v>23</v>
      </c>
      <c r="N114" s="15">
        <v>1</v>
      </c>
      <c r="O114" s="32">
        <v>24</v>
      </c>
      <c r="P114" s="31">
        <f t="shared" si="10"/>
        <v>12000</v>
      </c>
      <c r="Q114" s="46">
        <v>0.05</v>
      </c>
      <c r="R114" s="31">
        <v>7.5</v>
      </c>
      <c r="S114" s="31">
        <v>25</v>
      </c>
      <c r="T114" s="31">
        <f t="shared" si="11"/>
        <v>600</v>
      </c>
      <c r="U114" s="31">
        <f t="shared" si="12"/>
        <v>180</v>
      </c>
      <c r="V114" s="31">
        <f t="shared" si="13"/>
        <v>60</v>
      </c>
      <c r="W114" s="32">
        <f t="shared" si="9"/>
        <v>420</v>
      </c>
      <c r="X114" s="47">
        <v>45131</v>
      </c>
      <c r="Y114" s="47">
        <v>45260</v>
      </c>
      <c r="Z114" s="47">
        <v>45152</v>
      </c>
      <c r="AA114" s="15" t="s">
        <v>1385</v>
      </c>
      <c r="AB114" s="16" t="s">
        <v>1386</v>
      </c>
      <c r="AC114" s="15" t="s">
        <v>1377</v>
      </c>
      <c r="AD114" s="15"/>
      <c r="AE114" s="15" t="s">
        <v>872</v>
      </c>
      <c r="AF114" s="15">
        <v>323</v>
      </c>
      <c r="AG114" s="15" t="s">
        <v>1310</v>
      </c>
      <c r="AH114" s="15">
        <v>90995948</v>
      </c>
      <c r="AI114" s="24" t="s">
        <v>1387</v>
      </c>
      <c r="AJ114" s="15"/>
      <c r="AK114" s="15"/>
      <c r="AL114" s="15"/>
      <c r="AM114" s="15"/>
      <c r="AN114" s="58"/>
    </row>
    <row r="115" s="1" customFormat="1" ht="90" outlineLevel="2" spans="1:40">
      <c r="A115" s="15">
        <v>112</v>
      </c>
      <c r="B115" s="15" t="s">
        <v>70</v>
      </c>
      <c r="C115" s="16" t="s">
        <v>1388</v>
      </c>
      <c r="D115" s="16" t="s">
        <v>437</v>
      </c>
      <c r="E115" s="15" t="s">
        <v>1389</v>
      </c>
      <c r="F115" s="16" t="s">
        <v>1390</v>
      </c>
      <c r="G115" s="16" t="s">
        <v>1391</v>
      </c>
      <c r="H115" s="16" t="s">
        <v>1392</v>
      </c>
      <c r="I115" s="16" t="s">
        <v>1393</v>
      </c>
      <c r="J115" s="16" t="s">
        <v>1394</v>
      </c>
      <c r="K115" s="16" t="s">
        <v>1395</v>
      </c>
      <c r="L115" s="16" t="s">
        <v>1396</v>
      </c>
      <c r="M115" s="15" t="s">
        <v>23</v>
      </c>
      <c r="N115" s="15">
        <v>1</v>
      </c>
      <c r="O115" s="32">
        <v>38.4</v>
      </c>
      <c r="P115" s="31">
        <f t="shared" si="10"/>
        <v>19200</v>
      </c>
      <c r="Q115" s="46">
        <v>0.05</v>
      </c>
      <c r="R115" s="31">
        <v>7.5</v>
      </c>
      <c r="S115" s="31">
        <v>25</v>
      </c>
      <c r="T115" s="31">
        <f t="shared" si="11"/>
        <v>960</v>
      </c>
      <c r="U115" s="31">
        <f t="shared" si="12"/>
        <v>288</v>
      </c>
      <c r="V115" s="31">
        <f t="shared" si="13"/>
        <v>96</v>
      </c>
      <c r="W115" s="32">
        <f t="shared" si="9"/>
        <v>672</v>
      </c>
      <c r="X115" s="47">
        <v>45148</v>
      </c>
      <c r="Y115" s="47">
        <v>45291</v>
      </c>
      <c r="Z115" s="47">
        <v>45153</v>
      </c>
      <c r="AA115" s="15" t="s">
        <v>1397</v>
      </c>
      <c r="AB115" s="16"/>
      <c r="AC115" s="15" t="s">
        <v>1389</v>
      </c>
      <c r="AD115" s="15"/>
      <c r="AE115" s="15" t="s">
        <v>488</v>
      </c>
      <c r="AF115" s="15">
        <v>516.8</v>
      </c>
      <c r="AG115" s="15" t="s">
        <v>1214</v>
      </c>
      <c r="AH115" s="15">
        <v>99520707</v>
      </c>
      <c r="AI115" s="24" t="s">
        <v>1398</v>
      </c>
      <c r="AJ115" s="15"/>
      <c r="AK115" s="15"/>
      <c r="AL115" s="15"/>
      <c r="AM115" s="15"/>
      <c r="AN115" s="58"/>
    </row>
    <row r="116" s="1" customFormat="1" ht="90" outlineLevel="2" spans="1:40">
      <c r="A116" s="15">
        <v>113</v>
      </c>
      <c r="B116" s="15" t="s">
        <v>70</v>
      </c>
      <c r="C116" s="16" t="s">
        <v>1399</v>
      </c>
      <c r="D116" s="16" t="s">
        <v>1326</v>
      </c>
      <c r="E116" s="16" t="s">
        <v>1400</v>
      </c>
      <c r="F116" s="16" t="s">
        <v>1401</v>
      </c>
      <c r="G116" s="16" t="s">
        <v>1402</v>
      </c>
      <c r="H116" s="16" t="s">
        <v>1403</v>
      </c>
      <c r="I116" s="16" t="s">
        <v>1404</v>
      </c>
      <c r="J116" s="16" t="s">
        <v>1405</v>
      </c>
      <c r="K116" s="16" t="s">
        <v>1406</v>
      </c>
      <c r="L116" s="16" t="s">
        <v>195</v>
      </c>
      <c r="M116" s="15" t="s">
        <v>23</v>
      </c>
      <c r="N116" s="15">
        <v>1</v>
      </c>
      <c r="O116" s="32">
        <v>23.76</v>
      </c>
      <c r="P116" s="31">
        <f t="shared" si="10"/>
        <v>11880</v>
      </c>
      <c r="Q116" s="46">
        <v>0.05</v>
      </c>
      <c r="R116" s="31">
        <v>7.5</v>
      </c>
      <c r="S116" s="31">
        <v>25</v>
      </c>
      <c r="T116" s="31">
        <f t="shared" si="11"/>
        <v>594</v>
      </c>
      <c r="U116" s="31">
        <f t="shared" si="12"/>
        <v>178.2</v>
      </c>
      <c r="V116" s="31">
        <f t="shared" si="13"/>
        <v>59.4</v>
      </c>
      <c r="W116" s="32">
        <f t="shared" si="9"/>
        <v>415.8</v>
      </c>
      <c r="X116" s="47">
        <v>45131</v>
      </c>
      <c r="Y116" s="47">
        <v>45260</v>
      </c>
      <c r="Z116" s="47">
        <v>45156</v>
      </c>
      <c r="AA116" s="15" t="s">
        <v>1407</v>
      </c>
      <c r="AB116" s="16" t="s">
        <v>1408</v>
      </c>
      <c r="AC116" s="16" t="s">
        <v>1400</v>
      </c>
      <c r="AD116" s="15"/>
      <c r="AE116" s="15" t="s">
        <v>872</v>
      </c>
      <c r="AF116" s="15">
        <v>443.52</v>
      </c>
      <c r="AG116" s="15" t="s">
        <v>1409</v>
      </c>
      <c r="AH116" s="15">
        <v>53788435</v>
      </c>
      <c r="AI116" s="24" t="s">
        <v>1410</v>
      </c>
      <c r="AJ116" s="15"/>
      <c r="AK116" s="15"/>
      <c r="AL116" s="15"/>
      <c r="AM116" s="15"/>
      <c r="AN116" s="58"/>
    </row>
    <row r="117" s="1" customFormat="1" ht="90" outlineLevel="2" spans="1:40">
      <c r="A117" s="15">
        <v>114</v>
      </c>
      <c r="B117" s="15" t="s">
        <v>70</v>
      </c>
      <c r="C117" s="16" t="s">
        <v>1411</v>
      </c>
      <c r="D117" s="16" t="s">
        <v>437</v>
      </c>
      <c r="E117" s="16" t="s">
        <v>1412</v>
      </c>
      <c r="F117" s="16" t="s">
        <v>1413</v>
      </c>
      <c r="G117" s="16" t="s">
        <v>1414</v>
      </c>
      <c r="H117" s="16" t="s">
        <v>1415</v>
      </c>
      <c r="I117" s="16" t="s">
        <v>1416</v>
      </c>
      <c r="J117" s="16" t="s">
        <v>1417</v>
      </c>
      <c r="K117" s="16" t="s">
        <v>1418</v>
      </c>
      <c r="L117" s="16" t="s">
        <v>1419</v>
      </c>
      <c r="M117" s="15" t="s">
        <v>23</v>
      </c>
      <c r="N117" s="15">
        <v>1</v>
      </c>
      <c r="O117" s="32">
        <v>5.76</v>
      </c>
      <c r="P117" s="31">
        <f t="shared" si="10"/>
        <v>2880</v>
      </c>
      <c r="Q117" s="46">
        <v>0.05</v>
      </c>
      <c r="R117" s="31">
        <v>7.5</v>
      </c>
      <c r="S117" s="31">
        <v>25</v>
      </c>
      <c r="T117" s="31">
        <f t="shared" si="11"/>
        <v>144</v>
      </c>
      <c r="U117" s="31">
        <f t="shared" si="12"/>
        <v>43.2</v>
      </c>
      <c r="V117" s="31">
        <f t="shared" si="13"/>
        <v>14.4</v>
      </c>
      <c r="W117" s="32">
        <f t="shared" si="9"/>
        <v>100.8</v>
      </c>
      <c r="X117" s="47">
        <v>45148</v>
      </c>
      <c r="Y117" s="47">
        <v>45291</v>
      </c>
      <c r="Z117" s="47">
        <v>45161</v>
      </c>
      <c r="AA117" s="15" t="s">
        <v>1420</v>
      </c>
      <c r="AB117" s="16" t="s">
        <v>1421</v>
      </c>
      <c r="AC117" s="16" t="s">
        <v>1412</v>
      </c>
      <c r="AD117" s="15"/>
      <c r="AE117" s="15" t="s">
        <v>1309</v>
      </c>
      <c r="AF117" s="15">
        <v>77.52</v>
      </c>
      <c r="AG117" s="15" t="s">
        <v>1422</v>
      </c>
      <c r="AH117" s="15">
        <v>61777068</v>
      </c>
      <c r="AI117" s="24" t="s">
        <v>1423</v>
      </c>
      <c r="AJ117" s="15"/>
      <c r="AK117" s="15"/>
      <c r="AL117" s="15"/>
      <c r="AM117" s="15"/>
      <c r="AN117" s="58"/>
    </row>
    <row r="118" s="1" customFormat="1" ht="48" customHeight="1" outlineLevel="2" spans="1:40">
      <c r="A118" s="15">
        <v>115</v>
      </c>
      <c r="B118" s="15" t="s">
        <v>1424</v>
      </c>
      <c r="C118" s="16" t="s">
        <v>1425</v>
      </c>
      <c r="D118" s="15" t="s">
        <v>451</v>
      </c>
      <c r="E118" s="16" t="s">
        <v>1426</v>
      </c>
      <c r="F118" s="16" t="s">
        <v>1427</v>
      </c>
      <c r="G118" s="16" t="s">
        <v>1428</v>
      </c>
      <c r="H118" s="16" t="s">
        <v>1429</v>
      </c>
      <c r="I118" s="16" t="s">
        <v>1430</v>
      </c>
      <c r="J118" s="16" t="s">
        <v>1431</v>
      </c>
      <c r="K118" s="16" t="s">
        <v>1432</v>
      </c>
      <c r="L118" s="16" t="s">
        <v>1433</v>
      </c>
      <c r="M118" s="15" t="s">
        <v>23</v>
      </c>
      <c r="N118" s="15">
        <v>1</v>
      </c>
      <c r="O118" s="31">
        <v>56</v>
      </c>
      <c r="P118" s="31">
        <f t="shared" si="10"/>
        <v>28000</v>
      </c>
      <c r="Q118" s="46">
        <v>0.05</v>
      </c>
      <c r="R118" s="31">
        <v>7.5</v>
      </c>
      <c r="S118" s="31">
        <v>25</v>
      </c>
      <c r="T118" s="31">
        <f t="shared" si="11"/>
        <v>1400</v>
      </c>
      <c r="U118" s="31">
        <f t="shared" si="12"/>
        <v>420</v>
      </c>
      <c r="V118" s="31">
        <f t="shared" si="13"/>
        <v>140</v>
      </c>
      <c r="W118" s="32">
        <f t="shared" si="9"/>
        <v>980</v>
      </c>
      <c r="X118" s="47">
        <v>45122</v>
      </c>
      <c r="Y118" s="47">
        <v>45260</v>
      </c>
      <c r="Z118" s="47">
        <v>45139</v>
      </c>
      <c r="AA118" s="15" t="s">
        <v>1434</v>
      </c>
      <c r="AB118" s="16" t="s">
        <v>1435</v>
      </c>
      <c r="AC118" s="16" t="s">
        <v>1426</v>
      </c>
      <c r="AD118" s="15"/>
      <c r="AE118" s="47" t="s">
        <v>1436</v>
      </c>
      <c r="AF118" s="15">
        <v>934883.97</v>
      </c>
      <c r="AG118" s="15" t="s">
        <v>1437</v>
      </c>
      <c r="AH118" s="15">
        <v>77538726</v>
      </c>
      <c r="AI118" s="24" t="s">
        <v>1438</v>
      </c>
      <c r="AJ118" s="15"/>
      <c r="AK118" s="15"/>
      <c r="AL118" s="15"/>
      <c r="AM118" s="15"/>
      <c r="AN118" s="58"/>
    </row>
    <row r="119" s="1" customFormat="1" ht="90" outlineLevel="2" spans="1:40">
      <c r="A119" s="15">
        <v>116</v>
      </c>
      <c r="B119" s="15" t="s">
        <v>1424</v>
      </c>
      <c r="C119" s="16" t="s">
        <v>1439</v>
      </c>
      <c r="D119" s="15" t="s">
        <v>1440</v>
      </c>
      <c r="E119" s="16" t="s">
        <v>1441</v>
      </c>
      <c r="F119" s="16" t="s">
        <v>1442</v>
      </c>
      <c r="G119" s="16" t="s">
        <v>1443</v>
      </c>
      <c r="H119" s="16" t="s">
        <v>1444</v>
      </c>
      <c r="I119" s="16" t="s">
        <v>1445</v>
      </c>
      <c r="J119" s="16" t="s">
        <v>1446</v>
      </c>
      <c r="K119" s="16" t="s">
        <v>1447</v>
      </c>
      <c r="L119" s="16" t="s">
        <v>1448</v>
      </c>
      <c r="M119" s="15" t="s">
        <v>23</v>
      </c>
      <c r="N119" s="15">
        <v>1</v>
      </c>
      <c r="O119" s="31">
        <v>100.5</v>
      </c>
      <c r="P119" s="31">
        <f t="shared" si="10"/>
        <v>50250</v>
      </c>
      <c r="Q119" s="46">
        <v>0.05</v>
      </c>
      <c r="R119" s="31">
        <v>7.5</v>
      </c>
      <c r="S119" s="31">
        <v>25</v>
      </c>
      <c r="T119" s="31">
        <f t="shared" si="11"/>
        <v>2512.5</v>
      </c>
      <c r="U119" s="31">
        <f t="shared" si="12"/>
        <v>753.75</v>
      </c>
      <c r="V119" s="31">
        <f t="shared" si="13"/>
        <v>251.25</v>
      </c>
      <c r="W119" s="32">
        <f t="shared" si="9"/>
        <v>1758.75</v>
      </c>
      <c r="X119" s="47">
        <v>45148</v>
      </c>
      <c r="Y119" s="47">
        <v>45291</v>
      </c>
      <c r="Z119" s="47">
        <v>45159</v>
      </c>
      <c r="AA119" s="15" t="s">
        <v>1449</v>
      </c>
      <c r="AB119" s="16" t="s">
        <v>1450</v>
      </c>
      <c r="AC119" s="16" t="s">
        <v>1441</v>
      </c>
      <c r="AD119" s="15"/>
      <c r="AE119" s="15" t="s">
        <v>1451</v>
      </c>
      <c r="AF119" s="15" t="s">
        <v>1452</v>
      </c>
      <c r="AG119" s="15" t="s">
        <v>1453</v>
      </c>
      <c r="AH119" s="15" t="s">
        <v>1454</v>
      </c>
      <c r="AI119" s="24" t="s">
        <v>1455</v>
      </c>
      <c r="AJ119" s="15"/>
      <c r="AK119" s="15"/>
      <c r="AL119" s="15"/>
      <c r="AM119" s="15"/>
      <c r="AN119" s="58"/>
    </row>
    <row r="120" s="1" customFormat="1" ht="90" outlineLevel="2" spans="1:40">
      <c r="A120" s="15">
        <v>117</v>
      </c>
      <c r="B120" s="15" t="s">
        <v>1424</v>
      </c>
      <c r="C120" s="16" t="s">
        <v>1456</v>
      </c>
      <c r="D120" s="15" t="s">
        <v>451</v>
      </c>
      <c r="E120" s="16" t="s">
        <v>1457</v>
      </c>
      <c r="F120" s="16" t="s">
        <v>1458</v>
      </c>
      <c r="G120" s="16" t="s">
        <v>1459</v>
      </c>
      <c r="H120" s="16" t="s">
        <v>1444</v>
      </c>
      <c r="I120" s="16" t="s">
        <v>1460</v>
      </c>
      <c r="J120" s="16" t="s">
        <v>1461</v>
      </c>
      <c r="K120" s="16" t="s">
        <v>1462</v>
      </c>
      <c r="L120" s="16" t="s">
        <v>1463</v>
      </c>
      <c r="M120" s="15" t="s">
        <v>23</v>
      </c>
      <c r="N120" s="15">
        <v>1</v>
      </c>
      <c r="O120" s="31">
        <v>35</v>
      </c>
      <c r="P120" s="31">
        <f t="shared" si="10"/>
        <v>17500</v>
      </c>
      <c r="Q120" s="46">
        <v>0.05</v>
      </c>
      <c r="R120" s="31">
        <v>7.5</v>
      </c>
      <c r="S120" s="31">
        <v>25</v>
      </c>
      <c r="T120" s="31">
        <f t="shared" si="11"/>
        <v>875</v>
      </c>
      <c r="U120" s="31">
        <f t="shared" si="12"/>
        <v>262.5</v>
      </c>
      <c r="V120" s="31">
        <f t="shared" si="13"/>
        <v>87.5</v>
      </c>
      <c r="W120" s="32">
        <f t="shared" si="9"/>
        <v>612.5</v>
      </c>
      <c r="X120" s="47">
        <v>45122</v>
      </c>
      <c r="Y120" s="47">
        <v>45260</v>
      </c>
      <c r="Z120" s="47">
        <v>45139</v>
      </c>
      <c r="AA120" s="15" t="s">
        <v>1464</v>
      </c>
      <c r="AB120" s="16" t="s">
        <v>1465</v>
      </c>
      <c r="AC120" s="16" t="s">
        <v>1457</v>
      </c>
      <c r="AD120" s="15"/>
      <c r="AE120" s="47" t="s">
        <v>1466</v>
      </c>
      <c r="AF120" s="15" t="s">
        <v>1467</v>
      </c>
      <c r="AG120" s="15" t="s">
        <v>1468</v>
      </c>
      <c r="AH120" s="15" t="s">
        <v>1469</v>
      </c>
      <c r="AI120" s="24" t="s">
        <v>1438</v>
      </c>
      <c r="AJ120" s="15"/>
      <c r="AK120" s="15"/>
      <c r="AL120" s="15"/>
      <c r="AM120" s="15"/>
      <c r="AN120" s="58"/>
    </row>
    <row r="121" s="1" customFormat="1" ht="90" outlineLevel="2" spans="1:40">
      <c r="A121" s="15">
        <v>118</v>
      </c>
      <c r="B121" s="15" t="s">
        <v>1424</v>
      </c>
      <c r="C121" s="16" t="s">
        <v>1470</v>
      </c>
      <c r="D121" s="15" t="s">
        <v>437</v>
      </c>
      <c r="E121" s="16" t="s">
        <v>1471</v>
      </c>
      <c r="F121" s="16" t="s">
        <v>1472</v>
      </c>
      <c r="G121" s="16" t="s">
        <v>1473</v>
      </c>
      <c r="H121" s="16" t="s">
        <v>1474</v>
      </c>
      <c r="I121" s="16" t="s">
        <v>1475</v>
      </c>
      <c r="J121" s="16" t="s">
        <v>1476</v>
      </c>
      <c r="K121" s="16" t="s">
        <v>1477</v>
      </c>
      <c r="L121" s="16" t="s">
        <v>1478</v>
      </c>
      <c r="M121" s="15" t="s">
        <v>23</v>
      </c>
      <c r="N121" s="15">
        <v>1</v>
      </c>
      <c r="O121" s="31">
        <v>24</v>
      </c>
      <c r="P121" s="31">
        <f t="shared" si="10"/>
        <v>12000</v>
      </c>
      <c r="Q121" s="46">
        <v>0.05</v>
      </c>
      <c r="R121" s="31">
        <v>7.5</v>
      </c>
      <c r="S121" s="31">
        <v>25</v>
      </c>
      <c r="T121" s="31">
        <f t="shared" si="11"/>
        <v>600</v>
      </c>
      <c r="U121" s="31">
        <f t="shared" si="12"/>
        <v>180</v>
      </c>
      <c r="V121" s="31">
        <f t="shared" si="13"/>
        <v>60</v>
      </c>
      <c r="W121" s="32">
        <f t="shared" si="9"/>
        <v>420</v>
      </c>
      <c r="X121" s="47">
        <v>45148</v>
      </c>
      <c r="Y121" s="47">
        <v>45291</v>
      </c>
      <c r="Z121" s="47">
        <v>45159</v>
      </c>
      <c r="AA121" s="15" t="s">
        <v>1479</v>
      </c>
      <c r="AB121" s="16" t="s">
        <v>1480</v>
      </c>
      <c r="AC121" s="16" t="s">
        <v>1471</v>
      </c>
      <c r="AD121" s="15"/>
      <c r="AE121" s="47" t="s">
        <v>1481</v>
      </c>
      <c r="AF121" s="15" t="s">
        <v>1482</v>
      </c>
      <c r="AG121" s="15" t="s">
        <v>1483</v>
      </c>
      <c r="AH121" s="15" t="s">
        <v>1484</v>
      </c>
      <c r="AI121" s="24" t="s">
        <v>1485</v>
      </c>
      <c r="AJ121" s="15"/>
      <c r="AK121" s="15"/>
      <c r="AL121" s="15"/>
      <c r="AM121" s="15"/>
      <c r="AN121" s="58"/>
    </row>
    <row r="122" s="1" customFormat="1" ht="90" outlineLevel="2" spans="1:40">
      <c r="A122" s="15">
        <v>119</v>
      </c>
      <c r="B122" s="15" t="s">
        <v>1424</v>
      </c>
      <c r="C122" s="16" t="s">
        <v>1486</v>
      </c>
      <c r="D122" s="15" t="s">
        <v>451</v>
      </c>
      <c r="E122" s="16" t="s">
        <v>1487</v>
      </c>
      <c r="F122" s="16" t="s">
        <v>1488</v>
      </c>
      <c r="G122" s="16" t="s">
        <v>1489</v>
      </c>
      <c r="H122" s="16" t="s">
        <v>1444</v>
      </c>
      <c r="I122" s="16" t="s">
        <v>1490</v>
      </c>
      <c r="J122" s="16" t="s">
        <v>1491</v>
      </c>
      <c r="K122" s="16" t="s">
        <v>1492</v>
      </c>
      <c r="L122" s="16" t="s">
        <v>1493</v>
      </c>
      <c r="M122" s="15" t="s">
        <v>23</v>
      </c>
      <c r="N122" s="15">
        <v>1</v>
      </c>
      <c r="O122" s="31">
        <v>35</v>
      </c>
      <c r="P122" s="31">
        <f t="shared" si="10"/>
        <v>17500</v>
      </c>
      <c r="Q122" s="46">
        <v>0.05</v>
      </c>
      <c r="R122" s="31">
        <v>7.5</v>
      </c>
      <c r="S122" s="31">
        <v>25</v>
      </c>
      <c r="T122" s="31">
        <f t="shared" si="11"/>
        <v>875</v>
      </c>
      <c r="U122" s="31">
        <f t="shared" si="12"/>
        <v>262.5</v>
      </c>
      <c r="V122" s="31">
        <f t="shared" si="13"/>
        <v>87.5</v>
      </c>
      <c r="W122" s="32">
        <f t="shared" si="9"/>
        <v>612.5</v>
      </c>
      <c r="X122" s="47">
        <v>45148</v>
      </c>
      <c r="Y122" s="47">
        <v>45291</v>
      </c>
      <c r="Z122" s="47">
        <v>45159</v>
      </c>
      <c r="AA122" s="15" t="s">
        <v>1494</v>
      </c>
      <c r="AB122" s="16" t="s">
        <v>1495</v>
      </c>
      <c r="AC122" s="16" t="s">
        <v>1487</v>
      </c>
      <c r="AD122" s="15"/>
      <c r="AE122" s="47" t="s">
        <v>1496</v>
      </c>
      <c r="AF122" s="15" t="s">
        <v>1467</v>
      </c>
      <c r="AG122" s="15" t="s">
        <v>1497</v>
      </c>
      <c r="AH122" s="15" t="s">
        <v>1498</v>
      </c>
      <c r="AI122" s="24" t="s">
        <v>1499</v>
      </c>
      <c r="AJ122" s="15"/>
      <c r="AK122" s="15"/>
      <c r="AL122" s="15"/>
      <c r="AM122" s="15"/>
      <c r="AN122" s="58"/>
    </row>
    <row r="123" s="1" customFormat="1" ht="90" outlineLevel="2" spans="1:40">
      <c r="A123" s="15">
        <v>120</v>
      </c>
      <c r="B123" s="15" t="s">
        <v>328</v>
      </c>
      <c r="C123" s="15" t="s">
        <v>1500</v>
      </c>
      <c r="D123" s="15" t="s">
        <v>437</v>
      </c>
      <c r="E123" s="15" t="s">
        <v>1501</v>
      </c>
      <c r="F123" s="16" t="s">
        <v>1502</v>
      </c>
      <c r="G123" s="16" t="s">
        <v>1503</v>
      </c>
      <c r="H123" s="16" t="s">
        <v>1504</v>
      </c>
      <c r="I123" s="16" t="s">
        <v>1505</v>
      </c>
      <c r="J123" s="16" t="s">
        <v>1506</v>
      </c>
      <c r="K123" s="16" t="s">
        <v>1507</v>
      </c>
      <c r="L123" s="16" t="s">
        <v>1508</v>
      </c>
      <c r="M123" s="15" t="s">
        <v>23</v>
      </c>
      <c r="N123" s="15">
        <v>1</v>
      </c>
      <c r="O123" s="31">
        <v>120</v>
      </c>
      <c r="P123" s="31">
        <f t="shared" si="10"/>
        <v>60000</v>
      </c>
      <c r="Q123" s="46">
        <v>0.05</v>
      </c>
      <c r="R123" s="31">
        <v>7.5</v>
      </c>
      <c r="S123" s="31">
        <v>25</v>
      </c>
      <c r="T123" s="31">
        <f t="shared" si="11"/>
        <v>3000</v>
      </c>
      <c r="U123" s="31">
        <f t="shared" si="12"/>
        <v>900</v>
      </c>
      <c r="V123" s="31">
        <f t="shared" si="13"/>
        <v>300</v>
      </c>
      <c r="W123" s="32">
        <f t="shared" si="9"/>
        <v>2100</v>
      </c>
      <c r="X123" s="47">
        <v>45111</v>
      </c>
      <c r="Y123" s="47">
        <v>45260</v>
      </c>
      <c r="Z123" s="47">
        <v>45112</v>
      </c>
      <c r="AA123" s="15" t="s">
        <v>1509</v>
      </c>
      <c r="AB123" s="16" t="s">
        <v>1510</v>
      </c>
      <c r="AC123" s="15" t="s">
        <v>1501</v>
      </c>
      <c r="AD123" s="15"/>
      <c r="AE123" s="47">
        <v>45126</v>
      </c>
      <c r="AF123" s="31">
        <v>1795</v>
      </c>
      <c r="AG123" s="15" t="s">
        <v>1501</v>
      </c>
      <c r="AH123" s="15">
        <v>10429656</v>
      </c>
      <c r="AI123" s="15" t="s">
        <v>1511</v>
      </c>
      <c r="AJ123" s="15"/>
      <c r="AK123" s="15"/>
      <c r="AL123" s="15"/>
      <c r="AM123" s="15"/>
      <c r="AN123" s="58"/>
    </row>
    <row r="124" s="1" customFormat="1" ht="90" outlineLevel="2" spans="1:40">
      <c r="A124" s="15">
        <v>121</v>
      </c>
      <c r="B124" s="15" t="s">
        <v>328</v>
      </c>
      <c r="C124" s="15" t="s">
        <v>1512</v>
      </c>
      <c r="D124" s="15" t="s">
        <v>437</v>
      </c>
      <c r="E124" s="15" t="s">
        <v>1513</v>
      </c>
      <c r="F124" s="16" t="s">
        <v>1514</v>
      </c>
      <c r="G124" s="16" t="s">
        <v>1515</v>
      </c>
      <c r="H124" s="16" t="s">
        <v>1516</v>
      </c>
      <c r="I124" s="16" t="s">
        <v>1517</v>
      </c>
      <c r="J124" s="16" t="s">
        <v>1518</v>
      </c>
      <c r="K124" s="16" t="s">
        <v>1519</v>
      </c>
      <c r="L124" s="16" t="s">
        <v>1520</v>
      </c>
      <c r="M124" s="15" t="s">
        <v>23</v>
      </c>
      <c r="N124" s="15">
        <v>1</v>
      </c>
      <c r="O124" s="31">
        <v>24</v>
      </c>
      <c r="P124" s="31">
        <f t="shared" si="10"/>
        <v>12000</v>
      </c>
      <c r="Q124" s="46">
        <v>0.05</v>
      </c>
      <c r="R124" s="31">
        <v>7.5</v>
      </c>
      <c r="S124" s="31">
        <v>25</v>
      </c>
      <c r="T124" s="31">
        <f t="shared" si="11"/>
        <v>600</v>
      </c>
      <c r="U124" s="31">
        <f t="shared" si="12"/>
        <v>180</v>
      </c>
      <c r="V124" s="31">
        <f t="shared" si="13"/>
        <v>60</v>
      </c>
      <c r="W124" s="32">
        <f t="shared" si="9"/>
        <v>420</v>
      </c>
      <c r="X124" s="47">
        <v>45111</v>
      </c>
      <c r="Y124" s="47">
        <v>45260</v>
      </c>
      <c r="Z124" s="47">
        <v>45112</v>
      </c>
      <c r="AA124" s="15" t="s">
        <v>1521</v>
      </c>
      <c r="AB124" s="16" t="s">
        <v>1522</v>
      </c>
      <c r="AC124" s="15" t="s">
        <v>1513</v>
      </c>
      <c r="AD124" s="15"/>
      <c r="AE124" s="47">
        <v>45102</v>
      </c>
      <c r="AF124" s="15">
        <v>359</v>
      </c>
      <c r="AG124" s="15" t="s">
        <v>1513</v>
      </c>
      <c r="AH124" s="15">
        <v>30178300</v>
      </c>
      <c r="AI124" s="15" t="s">
        <v>1523</v>
      </c>
      <c r="AJ124" s="15"/>
      <c r="AK124" s="15"/>
      <c r="AL124" s="15"/>
      <c r="AM124" s="15"/>
      <c r="AN124" s="58"/>
    </row>
    <row r="125" s="1" customFormat="1" ht="90" outlineLevel="2" spans="1:40">
      <c r="A125" s="15">
        <v>122</v>
      </c>
      <c r="B125" s="15" t="s">
        <v>328</v>
      </c>
      <c r="C125" s="15" t="s">
        <v>1524</v>
      </c>
      <c r="D125" s="15" t="s">
        <v>437</v>
      </c>
      <c r="E125" s="15" t="s">
        <v>1525</v>
      </c>
      <c r="F125" s="16" t="s">
        <v>1526</v>
      </c>
      <c r="G125" s="16" t="s">
        <v>1527</v>
      </c>
      <c r="H125" s="16" t="s">
        <v>1528</v>
      </c>
      <c r="I125" s="16" t="s">
        <v>1529</v>
      </c>
      <c r="J125" s="16" t="s">
        <v>1530</v>
      </c>
      <c r="K125" s="16" t="s">
        <v>1531</v>
      </c>
      <c r="L125" s="16" t="s">
        <v>1532</v>
      </c>
      <c r="M125" s="15" t="s">
        <v>23</v>
      </c>
      <c r="N125" s="15">
        <v>1</v>
      </c>
      <c r="O125" s="31">
        <v>14.4</v>
      </c>
      <c r="P125" s="31">
        <f t="shared" si="10"/>
        <v>7200</v>
      </c>
      <c r="Q125" s="46">
        <v>0.05</v>
      </c>
      <c r="R125" s="31">
        <v>7.5</v>
      </c>
      <c r="S125" s="31">
        <v>25</v>
      </c>
      <c r="T125" s="31">
        <f t="shared" si="11"/>
        <v>360</v>
      </c>
      <c r="U125" s="31">
        <f t="shared" si="12"/>
        <v>108</v>
      </c>
      <c r="V125" s="31">
        <f t="shared" si="13"/>
        <v>36</v>
      </c>
      <c r="W125" s="32">
        <f t="shared" si="9"/>
        <v>252</v>
      </c>
      <c r="X125" s="47">
        <v>45111</v>
      </c>
      <c r="Y125" s="47">
        <v>45260</v>
      </c>
      <c r="Z125" s="47">
        <v>45112</v>
      </c>
      <c r="AA125" s="15" t="s">
        <v>1533</v>
      </c>
      <c r="AB125" s="16" t="s">
        <v>1534</v>
      </c>
      <c r="AC125" s="15" t="s">
        <v>1525</v>
      </c>
      <c r="AD125" s="15"/>
      <c r="AE125" s="47">
        <v>45093</v>
      </c>
      <c r="AF125" s="15">
        <v>215.4</v>
      </c>
      <c r="AG125" s="15" t="s">
        <v>1535</v>
      </c>
      <c r="AH125" s="118" t="s">
        <v>1536</v>
      </c>
      <c r="AI125" s="15" t="s">
        <v>1537</v>
      </c>
      <c r="AJ125" s="15"/>
      <c r="AK125" s="15"/>
      <c r="AL125" s="15"/>
      <c r="AM125" s="15"/>
      <c r="AN125" s="58"/>
    </row>
    <row r="126" s="1" customFormat="1" ht="40" customHeight="1" outlineLevel="2" spans="1:40">
      <c r="A126" s="15">
        <v>123</v>
      </c>
      <c r="B126" s="15" t="s">
        <v>328</v>
      </c>
      <c r="C126" s="15" t="s">
        <v>1538</v>
      </c>
      <c r="D126" s="15" t="s">
        <v>437</v>
      </c>
      <c r="E126" s="15" t="s">
        <v>1539</v>
      </c>
      <c r="F126" s="16" t="s">
        <v>1540</v>
      </c>
      <c r="G126" s="16" t="s">
        <v>1541</v>
      </c>
      <c r="H126" s="16" t="s">
        <v>1542</v>
      </c>
      <c r="I126" s="16" t="s">
        <v>1543</v>
      </c>
      <c r="J126" s="16" t="s">
        <v>1544</v>
      </c>
      <c r="K126" s="16" t="s">
        <v>1545</v>
      </c>
      <c r="L126" s="16" t="s">
        <v>1546</v>
      </c>
      <c r="M126" s="15" t="s">
        <v>23</v>
      </c>
      <c r="N126" s="15">
        <v>1</v>
      </c>
      <c r="O126" s="31">
        <v>14.4</v>
      </c>
      <c r="P126" s="31">
        <f t="shared" si="10"/>
        <v>7200</v>
      </c>
      <c r="Q126" s="46">
        <v>0.05</v>
      </c>
      <c r="R126" s="31">
        <v>7.5</v>
      </c>
      <c r="S126" s="31">
        <v>25</v>
      </c>
      <c r="T126" s="31">
        <f t="shared" si="11"/>
        <v>360</v>
      </c>
      <c r="U126" s="31">
        <f t="shared" si="12"/>
        <v>108</v>
      </c>
      <c r="V126" s="31">
        <f t="shared" si="13"/>
        <v>36</v>
      </c>
      <c r="W126" s="32">
        <f t="shared" si="9"/>
        <v>252</v>
      </c>
      <c r="X126" s="47">
        <v>45111</v>
      </c>
      <c r="Y126" s="47">
        <v>45260</v>
      </c>
      <c r="Z126" s="47">
        <v>45112</v>
      </c>
      <c r="AA126" s="15" t="s">
        <v>1547</v>
      </c>
      <c r="AB126" s="16" t="s">
        <v>1548</v>
      </c>
      <c r="AC126" s="15" t="s">
        <v>1539</v>
      </c>
      <c r="AD126" s="15"/>
      <c r="AE126" s="47">
        <v>45086</v>
      </c>
      <c r="AF126" s="15">
        <v>215.4</v>
      </c>
      <c r="AG126" s="15" t="s">
        <v>1535</v>
      </c>
      <c r="AH126" s="15">
        <v>54800964</v>
      </c>
      <c r="AI126" s="15" t="s">
        <v>1549</v>
      </c>
      <c r="AJ126" s="15"/>
      <c r="AK126" s="15"/>
      <c r="AL126" s="15"/>
      <c r="AM126" s="15"/>
      <c r="AN126" s="58"/>
    </row>
    <row r="127" s="1" customFormat="1" ht="40" customHeight="1" outlineLevel="2" spans="1:40">
      <c r="A127" s="15">
        <v>124</v>
      </c>
      <c r="B127" s="15" t="s">
        <v>328</v>
      </c>
      <c r="C127" s="15" t="s">
        <v>1550</v>
      </c>
      <c r="D127" s="15" t="s">
        <v>437</v>
      </c>
      <c r="E127" s="15" t="s">
        <v>1551</v>
      </c>
      <c r="F127" s="16" t="s">
        <v>1552</v>
      </c>
      <c r="G127" s="16" t="s">
        <v>1553</v>
      </c>
      <c r="H127" s="16" t="s">
        <v>1554</v>
      </c>
      <c r="I127" s="16" t="s">
        <v>1555</v>
      </c>
      <c r="J127" s="16" t="s">
        <v>1556</v>
      </c>
      <c r="K127" s="16" t="s">
        <v>1557</v>
      </c>
      <c r="L127" s="16" t="s">
        <v>1558</v>
      </c>
      <c r="M127" s="15" t="s">
        <v>23</v>
      </c>
      <c r="N127" s="15">
        <v>1</v>
      </c>
      <c r="O127" s="31">
        <v>14.4</v>
      </c>
      <c r="P127" s="31">
        <f t="shared" si="10"/>
        <v>7200</v>
      </c>
      <c r="Q127" s="46">
        <v>0.05</v>
      </c>
      <c r="R127" s="31">
        <v>7.5</v>
      </c>
      <c r="S127" s="31">
        <v>25</v>
      </c>
      <c r="T127" s="31">
        <f t="shared" si="11"/>
        <v>360</v>
      </c>
      <c r="U127" s="31">
        <f t="shared" si="12"/>
        <v>108</v>
      </c>
      <c r="V127" s="31">
        <f t="shared" si="13"/>
        <v>36</v>
      </c>
      <c r="W127" s="32">
        <f t="shared" si="9"/>
        <v>252</v>
      </c>
      <c r="X127" s="47">
        <v>45111</v>
      </c>
      <c r="Y127" s="47">
        <v>45260</v>
      </c>
      <c r="Z127" s="47">
        <v>45112</v>
      </c>
      <c r="AA127" s="15" t="s">
        <v>1559</v>
      </c>
      <c r="AB127" s="16" t="s">
        <v>1560</v>
      </c>
      <c r="AC127" s="15" t="s">
        <v>1551</v>
      </c>
      <c r="AD127" s="15"/>
      <c r="AE127" s="47">
        <v>45086</v>
      </c>
      <c r="AF127" s="15">
        <v>215.4</v>
      </c>
      <c r="AG127" s="15" t="s">
        <v>1535</v>
      </c>
      <c r="AH127" s="15">
        <v>24184967</v>
      </c>
      <c r="AI127" s="15" t="s">
        <v>1561</v>
      </c>
      <c r="AJ127" s="15"/>
      <c r="AK127" s="15"/>
      <c r="AL127" s="15"/>
      <c r="AM127" s="15"/>
      <c r="AN127" s="58"/>
    </row>
    <row r="128" s="1" customFormat="1" ht="40" customHeight="1" outlineLevel="2" spans="1:40">
      <c r="A128" s="15">
        <v>125</v>
      </c>
      <c r="B128" s="15" t="s">
        <v>328</v>
      </c>
      <c r="C128" s="15" t="s">
        <v>1562</v>
      </c>
      <c r="D128" s="15" t="s">
        <v>437</v>
      </c>
      <c r="E128" s="15" t="s">
        <v>1563</v>
      </c>
      <c r="F128" s="16" t="s">
        <v>1564</v>
      </c>
      <c r="G128" s="16" t="s">
        <v>1565</v>
      </c>
      <c r="H128" s="16" t="s">
        <v>1566</v>
      </c>
      <c r="I128" s="16" t="s">
        <v>1567</v>
      </c>
      <c r="J128" s="16" t="s">
        <v>1568</v>
      </c>
      <c r="K128" s="16" t="s">
        <v>1569</v>
      </c>
      <c r="L128" s="16" t="s">
        <v>1570</v>
      </c>
      <c r="M128" s="15" t="s">
        <v>23</v>
      </c>
      <c r="N128" s="15">
        <v>1</v>
      </c>
      <c r="O128" s="31">
        <v>12</v>
      </c>
      <c r="P128" s="31">
        <f t="shared" si="10"/>
        <v>6000</v>
      </c>
      <c r="Q128" s="46">
        <v>0.05</v>
      </c>
      <c r="R128" s="31">
        <v>7.5</v>
      </c>
      <c r="S128" s="31">
        <v>25</v>
      </c>
      <c r="T128" s="31">
        <f t="shared" si="11"/>
        <v>300</v>
      </c>
      <c r="U128" s="31">
        <f t="shared" si="12"/>
        <v>90</v>
      </c>
      <c r="V128" s="31">
        <f t="shared" si="13"/>
        <v>30</v>
      </c>
      <c r="W128" s="32">
        <f t="shared" si="9"/>
        <v>210</v>
      </c>
      <c r="X128" s="47">
        <v>45111</v>
      </c>
      <c r="Y128" s="47">
        <v>45260</v>
      </c>
      <c r="Z128" s="47">
        <v>45112</v>
      </c>
      <c r="AA128" s="15" t="s">
        <v>1571</v>
      </c>
      <c r="AB128" s="16" t="s">
        <v>1572</v>
      </c>
      <c r="AC128" s="15" t="s">
        <v>1563</v>
      </c>
      <c r="AD128" s="15"/>
      <c r="AE128" s="47">
        <v>45120</v>
      </c>
      <c r="AF128" s="15">
        <v>179.5</v>
      </c>
      <c r="AG128" s="15" t="s">
        <v>1563</v>
      </c>
      <c r="AH128" s="15">
        <v>11942871</v>
      </c>
      <c r="AI128" s="24" t="s">
        <v>1573</v>
      </c>
      <c r="AJ128" s="15"/>
      <c r="AK128" s="15"/>
      <c r="AL128" s="15"/>
      <c r="AM128" s="15"/>
      <c r="AN128" s="58"/>
    </row>
    <row r="129" s="1" customFormat="1" ht="40" customHeight="1" outlineLevel="2" spans="1:40">
      <c r="A129" s="15">
        <v>126</v>
      </c>
      <c r="B129" s="15" t="s">
        <v>328</v>
      </c>
      <c r="C129" s="15" t="s">
        <v>1574</v>
      </c>
      <c r="D129" s="15" t="s">
        <v>437</v>
      </c>
      <c r="E129" s="15" t="s">
        <v>1575</v>
      </c>
      <c r="F129" s="16" t="s">
        <v>1576</v>
      </c>
      <c r="G129" s="16" t="s">
        <v>1577</v>
      </c>
      <c r="H129" s="16" t="s">
        <v>1578</v>
      </c>
      <c r="I129" s="16" t="s">
        <v>1579</v>
      </c>
      <c r="J129" s="16" t="s">
        <v>1580</v>
      </c>
      <c r="K129" s="16" t="s">
        <v>1581</v>
      </c>
      <c r="L129" s="16" t="s">
        <v>1582</v>
      </c>
      <c r="M129" s="15" t="s">
        <v>23</v>
      </c>
      <c r="N129" s="15">
        <v>1</v>
      </c>
      <c r="O129" s="31">
        <v>28.8</v>
      </c>
      <c r="P129" s="31">
        <f t="shared" si="10"/>
        <v>14400</v>
      </c>
      <c r="Q129" s="46">
        <v>0.05</v>
      </c>
      <c r="R129" s="31">
        <v>7.5</v>
      </c>
      <c r="S129" s="31">
        <v>25</v>
      </c>
      <c r="T129" s="31">
        <f t="shared" si="11"/>
        <v>720</v>
      </c>
      <c r="U129" s="31">
        <f t="shared" si="12"/>
        <v>216</v>
      </c>
      <c r="V129" s="31">
        <f t="shared" si="13"/>
        <v>72</v>
      </c>
      <c r="W129" s="32">
        <f t="shared" si="9"/>
        <v>504</v>
      </c>
      <c r="X129" s="47">
        <v>45111</v>
      </c>
      <c r="Y129" s="47">
        <v>45260</v>
      </c>
      <c r="Z129" s="47">
        <v>45112</v>
      </c>
      <c r="AA129" s="15" t="s">
        <v>1583</v>
      </c>
      <c r="AB129" s="16" t="s">
        <v>1584</v>
      </c>
      <c r="AC129" s="15" t="s">
        <v>1575</v>
      </c>
      <c r="AD129" s="15"/>
      <c r="AE129" s="47">
        <v>45105</v>
      </c>
      <c r="AF129" s="15">
        <v>430.8</v>
      </c>
      <c r="AG129" s="15" t="s">
        <v>1585</v>
      </c>
      <c r="AH129" s="15">
        <v>38884745</v>
      </c>
      <c r="AI129" s="15" t="s">
        <v>1586</v>
      </c>
      <c r="AJ129" s="15"/>
      <c r="AK129" s="15"/>
      <c r="AL129" s="15"/>
      <c r="AM129" s="15"/>
      <c r="AN129" s="58"/>
    </row>
    <row r="130" s="1" customFormat="1" ht="40" customHeight="1" outlineLevel="2" spans="1:40">
      <c r="A130" s="15">
        <v>127</v>
      </c>
      <c r="B130" s="15" t="s">
        <v>328</v>
      </c>
      <c r="C130" s="15" t="s">
        <v>1587</v>
      </c>
      <c r="D130" s="15" t="s">
        <v>437</v>
      </c>
      <c r="E130" s="15" t="s">
        <v>1588</v>
      </c>
      <c r="F130" s="16" t="s">
        <v>1589</v>
      </c>
      <c r="G130" s="16" t="s">
        <v>1590</v>
      </c>
      <c r="H130" s="16" t="s">
        <v>1591</v>
      </c>
      <c r="I130" s="16" t="s">
        <v>1592</v>
      </c>
      <c r="J130" s="16" t="s">
        <v>1593</v>
      </c>
      <c r="K130" s="16" t="s">
        <v>1594</v>
      </c>
      <c r="L130" s="16" t="s">
        <v>1595</v>
      </c>
      <c r="M130" s="15" t="s">
        <v>23</v>
      </c>
      <c r="N130" s="15">
        <v>1</v>
      </c>
      <c r="O130" s="31">
        <v>15.84</v>
      </c>
      <c r="P130" s="31">
        <f t="shared" si="10"/>
        <v>7920</v>
      </c>
      <c r="Q130" s="46">
        <v>0.05</v>
      </c>
      <c r="R130" s="31">
        <v>7.5</v>
      </c>
      <c r="S130" s="31">
        <v>25</v>
      </c>
      <c r="T130" s="31">
        <f t="shared" si="11"/>
        <v>396</v>
      </c>
      <c r="U130" s="31">
        <f t="shared" si="12"/>
        <v>118.8</v>
      </c>
      <c r="V130" s="31">
        <f t="shared" si="13"/>
        <v>39.6</v>
      </c>
      <c r="W130" s="32">
        <f t="shared" si="9"/>
        <v>277.2</v>
      </c>
      <c r="X130" s="47">
        <v>45111</v>
      </c>
      <c r="Y130" s="47">
        <v>45260</v>
      </c>
      <c r="Z130" s="47">
        <v>45112</v>
      </c>
      <c r="AA130" s="15" t="s">
        <v>1596</v>
      </c>
      <c r="AB130" s="16" t="s">
        <v>1597</v>
      </c>
      <c r="AC130" s="15" t="s">
        <v>1588</v>
      </c>
      <c r="AD130" s="15"/>
      <c r="AE130" s="47">
        <v>45105</v>
      </c>
      <c r="AF130" s="15">
        <v>236.94</v>
      </c>
      <c r="AG130" s="15" t="s">
        <v>1588</v>
      </c>
      <c r="AH130" s="15">
        <v>52326733</v>
      </c>
      <c r="AI130" s="15" t="s">
        <v>1598</v>
      </c>
      <c r="AJ130" s="15"/>
      <c r="AK130" s="15"/>
      <c r="AL130" s="15"/>
      <c r="AM130" s="15"/>
      <c r="AN130" s="58"/>
    </row>
    <row r="131" s="1" customFormat="1" ht="40" customHeight="1" outlineLevel="2" spans="1:40">
      <c r="A131" s="15">
        <v>128</v>
      </c>
      <c r="B131" s="15" t="s">
        <v>328</v>
      </c>
      <c r="C131" s="15" t="s">
        <v>1599</v>
      </c>
      <c r="D131" s="15" t="s">
        <v>437</v>
      </c>
      <c r="E131" s="15" t="s">
        <v>1600</v>
      </c>
      <c r="F131" s="16" t="s">
        <v>1601</v>
      </c>
      <c r="G131" s="16" t="s">
        <v>1602</v>
      </c>
      <c r="H131" s="16" t="s">
        <v>1603</v>
      </c>
      <c r="I131" s="16" t="s">
        <v>1604</v>
      </c>
      <c r="J131" s="16" t="s">
        <v>1605</v>
      </c>
      <c r="K131" s="16" t="s">
        <v>1606</v>
      </c>
      <c r="L131" s="16" t="s">
        <v>1607</v>
      </c>
      <c r="M131" s="15" t="s">
        <v>23</v>
      </c>
      <c r="N131" s="15">
        <v>1</v>
      </c>
      <c r="O131" s="31">
        <v>88.32</v>
      </c>
      <c r="P131" s="31">
        <f t="shared" si="10"/>
        <v>44160</v>
      </c>
      <c r="Q131" s="46">
        <v>0.05</v>
      </c>
      <c r="R131" s="31">
        <v>7.5</v>
      </c>
      <c r="S131" s="31">
        <v>25</v>
      </c>
      <c r="T131" s="31">
        <f t="shared" si="11"/>
        <v>2208</v>
      </c>
      <c r="U131" s="31">
        <f t="shared" si="12"/>
        <v>662.4</v>
      </c>
      <c r="V131" s="31">
        <f t="shared" si="13"/>
        <v>220.8</v>
      </c>
      <c r="W131" s="32">
        <f t="shared" si="9"/>
        <v>1545.6</v>
      </c>
      <c r="X131" s="47">
        <v>45111</v>
      </c>
      <c r="Y131" s="47">
        <v>45260</v>
      </c>
      <c r="Z131" s="47">
        <v>45112</v>
      </c>
      <c r="AA131" s="15" t="s">
        <v>1608</v>
      </c>
      <c r="AB131" s="16" t="s">
        <v>1609</v>
      </c>
      <c r="AC131" s="15" t="s">
        <v>1600</v>
      </c>
      <c r="AD131" s="15"/>
      <c r="AE131" s="47">
        <v>45089</v>
      </c>
      <c r="AF131" s="15">
        <v>1321.12</v>
      </c>
      <c r="AG131" s="15" t="s">
        <v>1600</v>
      </c>
      <c r="AH131" s="15">
        <v>24760780</v>
      </c>
      <c r="AI131" s="15" t="s">
        <v>1610</v>
      </c>
      <c r="AJ131" s="15"/>
      <c r="AK131" s="15"/>
      <c r="AL131" s="15"/>
      <c r="AM131" s="15"/>
      <c r="AN131" s="58"/>
    </row>
    <row r="132" s="1" customFormat="1" ht="40" customHeight="1" outlineLevel="2" spans="1:40">
      <c r="A132" s="15">
        <v>129</v>
      </c>
      <c r="B132" s="15" t="s">
        <v>328</v>
      </c>
      <c r="C132" s="15" t="s">
        <v>1611</v>
      </c>
      <c r="D132" s="15" t="s">
        <v>437</v>
      </c>
      <c r="E132" s="15" t="s">
        <v>1612</v>
      </c>
      <c r="F132" s="16" t="s">
        <v>1613</v>
      </c>
      <c r="G132" s="16" t="s">
        <v>1614</v>
      </c>
      <c r="H132" s="16" t="s">
        <v>1615</v>
      </c>
      <c r="I132" s="16" t="s">
        <v>1616</v>
      </c>
      <c r="J132" s="16" t="s">
        <v>1617</v>
      </c>
      <c r="K132" s="16" t="s">
        <v>1618</v>
      </c>
      <c r="L132" s="16" t="s">
        <v>1619</v>
      </c>
      <c r="M132" s="15" t="s">
        <v>23</v>
      </c>
      <c r="N132" s="15">
        <v>1</v>
      </c>
      <c r="O132" s="31">
        <v>168</v>
      </c>
      <c r="P132" s="31">
        <f t="shared" si="10"/>
        <v>84000</v>
      </c>
      <c r="Q132" s="46">
        <v>0.05</v>
      </c>
      <c r="R132" s="31">
        <v>7.5</v>
      </c>
      <c r="S132" s="31">
        <v>25</v>
      </c>
      <c r="T132" s="31">
        <f t="shared" si="11"/>
        <v>4200</v>
      </c>
      <c r="U132" s="31">
        <f t="shared" si="12"/>
        <v>1260</v>
      </c>
      <c r="V132" s="31">
        <f t="shared" si="13"/>
        <v>420</v>
      </c>
      <c r="W132" s="32">
        <f t="shared" si="9"/>
        <v>2940</v>
      </c>
      <c r="X132" s="47">
        <v>45111</v>
      </c>
      <c r="Y132" s="47">
        <v>45260</v>
      </c>
      <c r="Z132" s="47">
        <v>45112</v>
      </c>
      <c r="AA132" s="15" t="s">
        <v>1620</v>
      </c>
      <c r="AB132" s="16" t="s">
        <v>1621</v>
      </c>
      <c r="AC132" s="15" t="s">
        <v>1612</v>
      </c>
      <c r="AD132" s="15"/>
      <c r="AE132" s="47">
        <v>45104</v>
      </c>
      <c r="AF132" s="15">
        <v>2513</v>
      </c>
      <c r="AG132" s="15" t="s">
        <v>1612</v>
      </c>
      <c r="AH132" s="15">
        <v>47995681</v>
      </c>
      <c r="AI132" s="15" t="s">
        <v>1622</v>
      </c>
      <c r="AJ132" s="15"/>
      <c r="AK132" s="15"/>
      <c r="AL132" s="15"/>
      <c r="AM132" s="15"/>
      <c r="AN132" s="58"/>
    </row>
    <row r="133" s="1" customFormat="1" ht="40" customHeight="1" outlineLevel="2" spans="1:40">
      <c r="A133" s="15">
        <v>130</v>
      </c>
      <c r="B133" s="15" t="s">
        <v>328</v>
      </c>
      <c r="C133" s="15" t="s">
        <v>1623</v>
      </c>
      <c r="D133" s="15" t="s">
        <v>437</v>
      </c>
      <c r="E133" s="16" t="s">
        <v>1624</v>
      </c>
      <c r="F133" s="16" t="s">
        <v>1625</v>
      </c>
      <c r="G133" s="16" t="s">
        <v>1626</v>
      </c>
      <c r="H133" s="16" t="s">
        <v>1627</v>
      </c>
      <c r="I133" s="16" t="s">
        <v>1628</v>
      </c>
      <c r="J133" s="16" t="s">
        <v>1629</v>
      </c>
      <c r="K133" s="16" t="s">
        <v>1630</v>
      </c>
      <c r="L133" s="16" t="s">
        <v>1631</v>
      </c>
      <c r="M133" s="15" t="s">
        <v>23</v>
      </c>
      <c r="N133" s="15">
        <v>1</v>
      </c>
      <c r="O133" s="31">
        <v>38.4</v>
      </c>
      <c r="P133" s="31">
        <f t="shared" si="10"/>
        <v>19200</v>
      </c>
      <c r="Q133" s="46">
        <v>0.05</v>
      </c>
      <c r="R133" s="31">
        <v>7.5</v>
      </c>
      <c r="S133" s="31">
        <v>25</v>
      </c>
      <c r="T133" s="31">
        <f t="shared" si="11"/>
        <v>960</v>
      </c>
      <c r="U133" s="31">
        <f t="shared" si="12"/>
        <v>288</v>
      </c>
      <c r="V133" s="31">
        <f t="shared" si="13"/>
        <v>96</v>
      </c>
      <c r="W133" s="32">
        <f t="shared" ref="W133:W149" si="14">T133-U133</f>
        <v>672</v>
      </c>
      <c r="X133" s="47">
        <v>45111</v>
      </c>
      <c r="Y133" s="47">
        <v>45260</v>
      </c>
      <c r="Z133" s="47">
        <v>45112</v>
      </c>
      <c r="AA133" s="15" t="s">
        <v>1632</v>
      </c>
      <c r="AB133" s="16" t="s">
        <v>1633</v>
      </c>
      <c r="AC133" s="16" t="s">
        <v>1624</v>
      </c>
      <c r="AD133" s="15"/>
      <c r="AE133" s="15" t="s">
        <v>1634</v>
      </c>
      <c r="AF133" s="15">
        <v>516.8</v>
      </c>
      <c r="AG133" s="16" t="s">
        <v>1624</v>
      </c>
      <c r="AH133" s="15">
        <v>48481886</v>
      </c>
      <c r="AI133" s="15" t="s">
        <v>1635</v>
      </c>
      <c r="AJ133" s="15"/>
      <c r="AK133" s="15"/>
      <c r="AL133" s="15"/>
      <c r="AM133" s="15"/>
      <c r="AN133" s="58"/>
    </row>
    <row r="134" s="1" customFormat="1" ht="50" customHeight="1" outlineLevel="2" spans="1:40">
      <c r="A134" s="15">
        <v>131</v>
      </c>
      <c r="B134" s="15" t="s">
        <v>328</v>
      </c>
      <c r="C134" s="15" t="s">
        <v>1636</v>
      </c>
      <c r="D134" s="15" t="s">
        <v>437</v>
      </c>
      <c r="E134" s="16" t="s">
        <v>1637</v>
      </c>
      <c r="F134" s="15" t="s">
        <v>1638</v>
      </c>
      <c r="G134" s="16" t="s">
        <v>1639</v>
      </c>
      <c r="H134" s="16" t="s">
        <v>1640</v>
      </c>
      <c r="I134" s="16" t="s">
        <v>1641</v>
      </c>
      <c r="J134" s="16" t="s">
        <v>1642</v>
      </c>
      <c r="K134" s="16" t="s">
        <v>1643</v>
      </c>
      <c r="L134" s="16" t="s">
        <v>1644</v>
      </c>
      <c r="M134" s="15" t="s">
        <v>23</v>
      </c>
      <c r="N134" s="15">
        <v>1</v>
      </c>
      <c r="O134" s="31">
        <v>61.26</v>
      </c>
      <c r="P134" s="31">
        <f t="shared" si="10"/>
        <v>30630</v>
      </c>
      <c r="Q134" s="46">
        <v>0.05</v>
      </c>
      <c r="R134" s="31">
        <v>7.5</v>
      </c>
      <c r="S134" s="31">
        <v>25</v>
      </c>
      <c r="T134" s="31">
        <f t="shared" si="11"/>
        <v>1531.5</v>
      </c>
      <c r="U134" s="31">
        <f t="shared" si="12"/>
        <v>459.45</v>
      </c>
      <c r="V134" s="31">
        <f t="shared" si="13"/>
        <v>153.15</v>
      </c>
      <c r="W134" s="32">
        <f t="shared" si="14"/>
        <v>1072.05</v>
      </c>
      <c r="X134" s="47">
        <v>45111</v>
      </c>
      <c r="Y134" s="47">
        <v>45260</v>
      </c>
      <c r="Z134" s="47">
        <v>45138</v>
      </c>
      <c r="AA134" s="15" t="s">
        <v>1645</v>
      </c>
      <c r="AB134" s="16" t="s">
        <v>1646</v>
      </c>
      <c r="AC134" s="16" t="s">
        <v>1637</v>
      </c>
      <c r="AD134" s="15"/>
      <c r="AE134" s="15" t="s">
        <v>937</v>
      </c>
      <c r="AF134" s="15">
        <v>1594.38</v>
      </c>
      <c r="AG134" s="16" t="s">
        <v>1637</v>
      </c>
      <c r="AH134" s="15">
        <v>73022169</v>
      </c>
      <c r="AI134" s="15" t="s">
        <v>1647</v>
      </c>
      <c r="AJ134" s="15"/>
      <c r="AK134" s="15"/>
      <c r="AL134" s="15"/>
      <c r="AM134" s="15"/>
      <c r="AN134" s="58"/>
    </row>
    <row r="135" s="1" customFormat="1" ht="50" customHeight="1" outlineLevel="2" spans="1:40">
      <c r="A135" s="15">
        <v>132</v>
      </c>
      <c r="B135" s="15" t="s">
        <v>328</v>
      </c>
      <c r="C135" s="15" t="s">
        <v>1648</v>
      </c>
      <c r="D135" s="15" t="s">
        <v>437</v>
      </c>
      <c r="E135" s="16" t="s">
        <v>1649</v>
      </c>
      <c r="F135" s="15" t="s">
        <v>1650</v>
      </c>
      <c r="G135" s="16" t="s">
        <v>1651</v>
      </c>
      <c r="H135" s="16" t="s">
        <v>1652</v>
      </c>
      <c r="I135" s="16" t="s">
        <v>1653</v>
      </c>
      <c r="J135" s="16" t="s">
        <v>1654</v>
      </c>
      <c r="K135" s="16" t="s">
        <v>1655</v>
      </c>
      <c r="L135" s="16" t="s">
        <v>1656</v>
      </c>
      <c r="M135" s="15" t="s">
        <v>23</v>
      </c>
      <c r="N135" s="15">
        <v>1</v>
      </c>
      <c r="O135" s="31">
        <v>28.8</v>
      </c>
      <c r="P135" s="31">
        <f t="shared" si="10"/>
        <v>14400</v>
      </c>
      <c r="Q135" s="46">
        <v>0.05</v>
      </c>
      <c r="R135" s="31">
        <v>7.5</v>
      </c>
      <c r="S135" s="31">
        <v>25</v>
      </c>
      <c r="T135" s="31">
        <f t="shared" si="11"/>
        <v>720</v>
      </c>
      <c r="U135" s="31">
        <f t="shared" si="12"/>
        <v>216</v>
      </c>
      <c r="V135" s="31">
        <f t="shared" si="13"/>
        <v>72</v>
      </c>
      <c r="W135" s="32">
        <f t="shared" si="14"/>
        <v>504</v>
      </c>
      <c r="X135" s="47">
        <v>45131</v>
      </c>
      <c r="Y135" s="47">
        <v>45260</v>
      </c>
      <c r="Z135" s="47">
        <v>45152</v>
      </c>
      <c r="AA135" s="15" t="s">
        <v>1657</v>
      </c>
      <c r="AB135" s="16" t="s">
        <v>1658</v>
      </c>
      <c r="AC135" s="16" t="s">
        <v>1649</v>
      </c>
      <c r="AD135" s="15"/>
      <c r="AE135" s="47" t="s">
        <v>1659</v>
      </c>
      <c r="AF135" s="15">
        <v>387.6</v>
      </c>
      <c r="AG135" s="16" t="s">
        <v>1660</v>
      </c>
      <c r="AH135" s="15">
        <v>34953394</v>
      </c>
      <c r="AI135" s="15" t="s">
        <v>1661</v>
      </c>
      <c r="AJ135" s="15"/>
      <c r="AK135" s="15"/>
      <c r="AL135" s="15"/>
      <c r="AM135" s="15"/>
      <c r="AN135" s="58"/>
    </row>
    <row r="136" s="1" customFormat="1" ht="50" customHeight="1" outlineLevel="2" spans="1:40">
      <c r="A136" s="15">
        <v>133</v>
      </c>
      <c r="B136" s="15" t="s">
        <v>328</v>
      </c>
      <c r="C136" s="15" t="s">
        <v>1662</v>
      </c>
      <c r="D136" s="15" t="s">
        <v>437</v>
      </c>
      <c r="E136" s="16" t="s">
        <v>1663</v>
      </c>
      <c r="F136" s="15" t="s">
        <v>1664</v>
      </c>
      <c r="G136" s="16" t="s">
        <v>1665</v>
      </c>
      <c r="H136" s="16" t="s">
        <v>1666</v>
      </c>
      <c r="I136" s="16" t="s">
        <v>1667</v>
      </c>
      <c r="J136" s="16" t="s">
        <v>1668</v>
      </c>
      <c r="K136" s="16" t="s">
        <v>1669</v>
      </c>
      <c r="L136" s="16" t="s">
        <v>1670</v>
      </c>
      <c r="M136" s="15" t="s">
        <v>23</v>
      </c>
      <c r="N136" s="15">
        <v>1</v>
      </c>
      <c r="O136" s="31">
        <v>12</v>
      </c>
      <c r="P136" s="31">
        <f t="shared" si="10"/>
        <v>6000</v>
      </c>
      <c r="Q136" s="46">
        <v>0.05</v>
      </c>
      <c r="R136" s="31">
        <v>7.5</v>
      </c>
      <c r="S136" s="31">
        <v>25</v>
      </c>
      <c r="T136" s="31">
        <f t="shared" si="11"/>
        <v>300</v>
      </c>
      <c r="U136" s="31">
        <f t="shared" si="12"/>
        <v>90</v>
      </c>
      <c r="V136" s="31">
        <f t="shared" si="13"/>
        <v>30</v>
      </c>
      <c r="W136" s="32">
        <f t="shared" si="14"/>
        <v>210</v>
      </c>
      <c r="X136" s="47">
        <v>45131</v>
      </c>
      <c r="Y136" s="47">
        <v>45260</v>
      </c>
      <c r="Z136" s="47">
        <v>45154</v>
      </c>
      <c r="AA136" s="15" t="s">
        <v>1671</v>
      </c>
      <c r="AB136" s="16" t="s">
        <v>1672</v>
      </c>
      <c r="AC136" s="16" t="s">
        <v>1663</v>
      </c>
      <c r="AD136" s="15"/>
      <c r="AE136" s="15" t="s">
        <v>1673</v>
      </c>
      <c r="AF136" s="15">
        <v>161.5</v>
      </c>
      <c r="AG136" s="15" t="s">
        <v>1674</v>
      </c>
      <c r="AH136" s="15">
        <v>58010427</v>
      </c>
      <c r="AI136" s="24" t="s">
        <v>1675</v>
      </c>
      <c r="AJ136" s="15"/>
      <c r="AK136" s="15"/>
      <c r="AL136" s="15"/>
      <c r="AM136" s="15"/>
      <c r="AN136" s="58"/>
    </row>
    <row r="137" s="1" customFormat="1" ht="60" customHeight="1" outlineLevel="2" spans="1:40">
      <c r="A137" s="15">
        <v>134</v>
      </c>
      <c r="B137" s="15" t="s">
        <v>328</v>
      </c>
      <c r="C137" s="15" t="s">
        <v>1676</v>
      </c>
      <c r="D137" s="15" t="s">
        <v>437</v>
      </c>
      <c r="E137" s="16" t="s">
        <v>1677</v>
      </c>
      <c r="F137" s="15" t="s">
        <v>1678</v>
      </c>
      <c r="G137" s="16" t="s">
        <v>1679</v>
      </c>
      <c r="H137" s="16" t="s">
        <v>1680</v>
      </c>
      <c r="I137" s="16" t="s">
        <v>1681</v>
      </c>
      <c r="J137" s="16" t="s">
        <v>1682</v>
      </c>
      <c r="K137" s="16" t="s">
        <v>1683</v>
      </c>
      <c r="L137" s="16" t="s">
        <v>1684</v>
      </c>
      <c r="M137" s="15" t="s">
        <v>23</v>
      </c>
      <c r="N137" s="15">
        <v>1</v>
      </c>
      <c r="O137" s="31">
        <v>7.2</v>
      </c>
      <c r="P137" s="31">
        <f t="shared" si="10"/>
        <v>3600</v>
      </c>
      <c r="Q137" s="46">
        <v>0.05</v>
      </c>
      <c r="R137" s="31">
        <v>7.5</v>
      </c>
      <c r="S137" s="31">
        <v>25</v>
      </c>
      <c r="T137" s="31">
        <f t="shared" si="11"/>
        <v>180</v>
      </c>
      <c r="U137" s="31">
        <f t="shared" si="12"/>
        <v>54</v>
      </c>
      <c r="V137" s="31">
        <f t="shared" si="13"/>
        <v>18</v>
      </c>
      <c r="W137" s="32">
        <f t="shared" si="14"/>
        <v>126</v>
      </c>
      <c r="X137" s="47">
        <v>45131</v>
      </c>
      <c r="Y137" s="47">
        <v>45260</v>
      </c>
      <c r="Z137" s="47">
        <v>45154</v>
      </c>
      <c r="AA137" s="15" t="s">
        <v>1685</v>
      </c>
      <c r="AB137" s="16" t="s">
        <v>1686</v>
      </c>
      <c r="AC137" s="16" t="s">
        <v>1677</v>
      </c>
      <c r="AD137" s="15"/>
      <c r="AE137" s="15" t="s">
        <v>1673</v>
      </c>
      <c r="AF137" s="15">
        <v>96.9</v>
      </c>
      <c r="AG137" s="15" t="s">
        <v>1677</v>
      </c>
      <c r="AH137" s="15">
        <v>50596420</v>
      </c>
      <c r="AI137" s="24" t="s">
        <v>1687</v>
      </c>
      <c r="AJ137" s="15"/>
      <c r="AK137" s="15"/>
      <c r="AL137" s="15"/>
      <c r="AM137" s="15"/>
      <c r="AN137" s="58"/>
    </row>
    <row r="138" s="1" customFormat="1" ht="40" customHeight="1" outlineLevel="2" spans="1:40">
      <c r="A138" s="15">
        <v>135</v>
      </c>
      <c r="B138" s="15" t="s">
        <v>328</v>
      </c>
      <c r="C138" s="15" t="s">
        <v>1688</v>
      </c>
      <c r="D138" s="15" t="s">
        <v>437</v>
      </c>
      <c r="E138" s="16" t="s">
        <v>1689</v>
      </c>
      <c r="F138" s="16" t="s">
        <v>1690</v>
      </c>
      <c r="G138" s="16" t="s">
        <v>1691</v>
      </c>
      <c r="H138" s="16" t="s">
        <v>1692</v>
      </c>
      <c r="I138" s="16" t="s">
        <v>1693</v>
      </c>
      <c r="J138" s="16" t="s">
        <v>1694</v>
      </c>
      <c r="K138" s="16" t="s">
        <v>1695</v>
      </c>
      <c r="L138" s="16" t="s">
        <v>1696</v>
      </c>
      <c r="M138" s="15" t="s">
        <v>23</v>
      </c>
      <c r="N138" s="15">
        <v>1</v>
      </c>
      <c r="O138" s="31">
        <v>7.78</v>
      </c>
      <c r="P138" s="31">
        <f t="shared" si="10"/>
        <v>3890</v>
      </c>
      <c r="Q138" s="46">
        <v>0.05</v>
      </c>
      <c r="R138" s="31">
        <v>7.5</v>
      </c>
      <c r="S138" s="31">
        <v>25</v>
      </c>
      <c r="T138" s="31">
        <f t="shared" si="11"/>
        <v>194.5</v>
      </c>
      <c r="U138" s="31">
        <f t="shared" si="12"/>
        <v>58.35</v>
      </c>
      <c r="V138" s="31">
        <f t="shared" si="13"/>
        <v>19.45</v>
      </c>
      <c r="W138" s="32">
        <f t="shared" si="14"/>
        <v>136.15</v>
      </c>
      <c r="X138" s="47">
        <v>45148</v>
      </c>
      <c r="Y138" s="47">
        <v>45291</v>
      </c>
      <c r="Z138" s="47">
        <v>45163</v>
      </c>
      <c r="AA138" s="15" t="s">
        <v>1697</v>
      </c>
      <c r="AB138" s="16" t="s">
        <v>1698</v>
      </c>
      <c r="AC138" s="16" t="s">
        <v>1689</v>
      </c>
      <c r="AD138" s="15"/>
      <c r="AE138" s="15" t="s">
        <v>1699</v>
      </c>
      <c r="AF138" s="15">
        <v>104.66</v>
      </c>
      <c r="AG138" s="15" t="s">
        <v>1689</v>
      </c>
      <c r="AH138" s="118" t="s">
        <v>1700</v>
      </c>
      <c r="AI138" s="24" t="s">
        <v>1701</v>
      </c>
      <c r="AJ138" s="15"/>
      <c r="AK138" s="15"/>
      <c r="AL138" s="15"/>
      <c r="AM138" s="15"/>
      <c r="AN138" s="58"/>
    </row>
    <row r="139" s="1" customFormat="1" ht="48" customHeight="1" outlineLevel="2" spans="1:40">
      <c r="A139" s="15">
        <v>136</v>
      </c>
      <c r="B139" s="15" t="s">
        <v>328</v>
      </c>
      <c r="C139" s="15" t="s">
        <v>1702</v>
      </c>
      <c r="D139" s="15" t="s">
        <v>437</v>
      </c>
      <c r="E139" s="16" t="s">
        <v>1703</v>
      </c>
      <c r="F139" s="16" t="s">
        <v>1704</v>
      </c>
      <c r="G139" s="16" t="s">
        <v>1705</v>
      </c>
      <c r="H139" s="16" t="s">
        <v>1706</v>
      </c>
      <c r="I139" s="16" t="s">
        <v>1707</v>
      </c>
      <c r="J139" s="16" t="s">
        <v>1708</v>
      </c>
      <c r="K139" s="16" t="s">
        <v>1709</v>
      </c>
      <c r="L139" s="16" t="s">
        <v>1710</v>
      </c>
      <c r="M139" s="15" t="s">
        <v>23</v>
      </c>
      <c r="N139" s="15">
        <v>1</v>
      </c>
      <c r="O139" s="31">
        <v>4.8</v>
      </c>
      <c r="P139" s="31">
        <f t="shared" si="10"/>
        <v>2400</v>
      </c>
      <c r="Q139" s="46">
        <v>0.05</v>
      </c>
      <c r="R139" s="31">
        <v>7.5</v>
      </c>
      <c r="S139" s="31">
        <v>25</v>
      </c>
      <c r="T139" s="31">
        <f t="shared" si="11"/>
        <v>120</v>
      </c>
      <c r="U139" s="31">
        <f t="shared" si="12"/>
        <v>36</v>
      </c>
      <c r="V139" s="31">
        <f t="shared" si="13"/>
        <v>12</v>
      </c>
      <c r="W139" s="32">
        <f t="shared" si="14"/>
        <v>84</v>
      </c>
      <c r="X139" s="47">
        <v>45148</v>
      </c>
      <c r="Y139" s="47">
        <v>45291</v>
      </c>
      <c r="Z139" s="47">
        <v>45163</v>
      </c>
      <c r="AA139" s="15" t="s">
        <v>1711</v>
      </c>
      <c r="AB139" s="16" t="s">
        <v>1712</v>
      </c>
      <c r="AC139" s="16" t="s">
        <v>1703</v>
      </c>
      <c r="AD139" s="15"/>
      <c r="AE139" s="15" t="s">
        <v>1699</v>
      </c>
      <c r="AF139" s="15">
        <v>64.6</v>
      </c>
      <c r="AG139" s="15" t="s">
        <v>1689</v>
      </c>
      <c r="AH139" s="15">
        <v>94377055</v>
      </c>
      <c r="AI139" s="24" t="s">
        <v>1713</v>
      </c>
      <c r="AJ139" s="15"/>
      <c r="AK139" s="15"/>
      <c r="AL139" s="15"/>
      <c r="AM139" s="15"/>
      <c r="AN139" s="58"/>
    </row>
    <row r="140" s="1" customFormat="1" ht="40" customHeight="1" outlineLevel="2" spans="1:40">
      <c r="A140" s="15">
        <v>137</v>
      </c>
      <c r="B140" s="15" t="s">
        <v>328</v>
      </c>
      <c r="C140" s="15" t="s">
        <v>1714</v>
      </c>
      <c r="D140" s="15" t="s">
        <v>437</v>
      </c>
      <c r="E140" s="15" t="s">
        <v>1563</v>
      </c>
      <c r="F140" s="16" t="s">
        <v>1564</v>
      </c>
      <c r="G140" s="16" t="s">
        <v>1565</v>
      </c>
      <c r="H140" s="16" t="s">
        <v>1566</v>
      </c>
      <c r="I140" s="16" t="s">
        <v>1567</v>
      </c>
      <c r="J140" s="16" t="s">
        <v>1568</v>
      </c>
      <c r="K140" s="16" t="s">
        <v>1569</v>
      </c>
      <c r="L140" s="16" t="s">
        <v>1570</v>
      </c>
      <c r="M140" s="15" t="s">
        <v>23</v>
      </c>
      <c r="N140" s="15">
        <v>1</v>
      </c>
      <c r="O140" s="31">
        <v>44.64</v>
      </c>
      <c r="P140" s="31">
        <f t="shared" si="10"/>
        <v>22320</v>
      </c>
      <c r="Q140" s="46">
        <v>0.05</v>
      </c>
      <c r="R140" s="31">
        <v>7.5</v>
      </c>
      <c r="S140" s="31">
        <v>25</v>
      </c>
      <c r="T140" s="31">
        <f t="shared" si="11"/>
        <v>1116</v>
      </c>
      <c r="U140" s="31">
        <f t="shared" si="12"/>
        <v>334.8</v>
      </c>
      <c r="V140" s="31">
        <f t="shared" si="13"/>
        <v>111.6</v>
      </c>
      <c r="W140" s="32">
        <f t="shared" si="14"/>
        <v>781.2</v>
      </c>
      <c r="X140" s="47">
        <v>45148</v>
      </c>
      <c r="Y140" s="47">
        <v>45291</v>
      </c>
      <c r="Z140" s="47">
        <v>45166</v>
      </c>
      <c r="AA140" s="15" t="s">
        <v>1715</v>
      </c>
      <c r="AB140" s="16" t="s">
        <v>1716</v>
      </c>
      <c r="AC140" s="15" t="s">
        <v>1563</v>
      </c>
      <c r="AD140" s="15"/>
      <c r="AE140" s="15" t="s">
        <v>1717</v>
      </c>
      <c r="AF140" s="15">
        <v>600.78</v>
      </c>
      <c r="AG140" s="15" t="s">
        <v>1563</v>
      </c>
      <c r="AH140" s="15">
        <v>40771702</v>
      </c>
      <c r="AI140" s="24" t="s">
        <v>1718</v>
      </c>
      <c r="AJ140" s="15"/>
      <c r="AK140" s="15"/>
      <c r="AL140" s="15"/>
      <c r="AM140" s="15"/>
      <c r="AN140" s="58"/>
    </row>
    <row r="141" s="1" customFormat="1" ht="40" customHeight="1" outlineLevel="2" spans="1:40">
      <c r="A141" s="15">
        <v>138</v>
      </c>
      <c r="B141" s="15" t="s">
        <v>328</v>
      </c>
      <c r="C141" s="15" t="s">
        <v>1719</v>
      </c>
      <c r="D141" s="15"/>
      <c r="E141" s="16" t="s">
        <v>1720</v>
      </c>
      <c r="F141" s="16" t="s">
        <v>1721</v>
      </c>
      <c r="G141" s="16" t="s">
        <v>1722</v>
      </c>
      <c r="H141" s="16" t="s">
        <v>1723</v>
      </c>
      <c r="I141" s="16" t="s">
        <v>1724</v>
      </c>
      <c r="J141" s="16" t="s">
        <v>1725</v>
      </c>
      <c r="K141" s="16" t="s">
        <v>1726</v>
      </c>
      <c r="L141" s="16" t="s">
        <v>1727</v>
      </c>
      <c r="M141" s="15" t="s">
        <v>23</v>
      </c>
      <c r="N141" s="15">
        <v>2</v>
      </c>
      <c r="O141" s="31">
        <v>3</v>
      </c>
      <c r="P141" s="31">
        <f t="shared" si="10"/>
        <v>1500</v>
      </c>
      <c r="Q141" s="46">
        <v>0.05</v>
      </c>
      <c r="R141" s="31">
        <v>7.5</v>
      </c>
      <c r="S141" s="31">
        <v>25</v>
      </c>
      <c r="T141" s="31">
        <f t="shared" si="11"/>
        <v>75</v>
      </c>
      <c r="U141" s="31">
        <f t="shared" si="12"/>
        <v>22.5</v>
      </c>
      <c r="V141" s="31">
        <f t="shared" si="13"/>
        <v>7.5</v>
      </c>
      <c r="W141" s="32">
        <f t="shared" si="14"/>
        <v>52.5</v>
      </c>
      <c r="X141" s="47">
        <v>45111</v>
      </c>
      <c r="Y141" s="47">
        <v>45260</v>
      </c>
      <c r="Z141" s="47">
        <v>45112</v>
      </c>
      <c r="AA141" s="15" t="s">
        <v>1728</v>
      </c>
      <c r="AB141" s="16" t="s">
        <v>1729</v>
      </c>
      <c r="AC141" s="16" t="s">
        <v>1720</v>
      </c>
      <c r="AD141" s="15"/>
      <c r="AE141" s="15" t="s">
        <v>1730</v>
      </c>
      <c r="AF141" s="15">
        <v>38</v>
      </c>
      <c r="AG141" s="15" t="s">
        <v>1535</v>
      </c>
      <c r="AH141" s="15">
        <v>36027196</v>
      </c>
      <c r="AI141" s="24" t="s">
        <v>1731</v>
      </c>
      <c r="AJ141" s="15"/>
      <c r="AK141" s="15"/>
      <c r="AL141" s="15"/>
      <c r="AM141" s="15"/>
      <c r="AN141" s="58"/>
    </row>
    <row r="142" s="1" customFormat="1" ht="48" customHeight="1" outlineLevel="2" spans="1:40">
      <c r="A142" s="15">
        <v>139</v>
      </c>
      <c r="B142" s="15" t="s">
        <v>223</v>
      </c>
      <c r="C142" s="15" t="s">
        <v>1732</v>
      </c>
      <c r="D142" s="15"/>
      <c r="E142" s="16" t="s">
        <v>1733</v>
      </c>
      <c r="F142" s="16" t="s">
        <v>1734</v>
      </c>
      <c r="G142" s="16" t="s">
        <v>1735</v>
      </c>
      <c r="H142" s="16" t="s">
        <v>1736</v>
      </c>
      <c r="I142" s="69" t="s">
        <v>1737</v>
      </c>
      <c r="J142" s="69" t="s">
        <v>1738</v>
      </c>
      <c r="K142" s="16" t="s">
        <v>1739</v>
      </c>
      <c r="L142" s="16" t="s">
        <v>1740</v>
      </c>
      <c r="M142" s="15" t="s">
        <v>23</v>
      </c>
      <c r="N142" s="15">
        <v>26</v>
      </c>
      <c r="O142" s="31">
        <v>17.78</v>
      </c>
      <c r="P142" s="31">
        <f t="shared" si="10"/>
        <v>8890</v>
      </c>
      <c r="Q142" s="46">
        <v>0.05</v>
      </c>
      <c r="R142" s="31">
        <v>7.5</v>
      </c>
      <c r="S142" s="31">
        <v>25</v>
      </c>
      <c r="T142" s="31">
        <f t="shared" si="11"/>
        <v>444.5</v>
      </c>
      <c r="U142" s="31">
        <f t="shared" si="12"/>
        <v>133.35</v>
      </c>
      <c r="V142" s="31">
        <f t="shared" si="13"/>
        <v>44.45</v>
      </c>
      <c r="W142" s="32">
        <f t="shared" si="14"/>
        <v>311.15</v>
      </c>
      <c r="X142" s="47">
        <v>45111</v>
      </c>
      <c r="Y142" s="47">
        <v>45260</v>
      </c>
      <c r="Z142" s="47">
        <v>45113</v>
      </c>
      <c r="AA142" s="15" t="s">
        <v>1741</v>
      </c>
      <c r="AB142" s="16" t="s">
        <v>1742</v>
      </c>
      <c r="AC142" s="16" t="s">
        <v>1733</v>
      </c>
      <c r="AD142" s="15"/>
      <c r="AE142" s="15" t="s">
        <v>1436</v>
      </c>
      <c r="AF142" s="15">
        <v>133.35</v>
      </c>
      <c r="AG142" s="15" t="s">
        <v>1743</v>
      </c>
      <c r="AH142" s="15">
        <v>24489228</v>
      </c>
      <c r="AI142" s="24" t="s">
        <v>1744</v>
      </c>
      <c r="AJ142" s="15"/>
      <c r="AK142" s="15"/>
      <c r="AL142" s="15"/>
      <c r="AM142" s="15"/>
      <c r="AN142" s="58"/>
    </row>
    <row r="143" s="1" customFormat="1" ht="48" customHeight="1" outlineLevel="2" spans="1:40">
      <c r="A143" s="15">
        <v>140</v>
      </c>
      <c r="B143" s="15" t="s">
        <v>223</v>
      </c>
      <c r="C143" s="15" t="s">
        <v>1745</v>
      </c>
      <c r="D143" s="15" t="s">
        <v>451</v>
      </c>
      <c r="E143" s="16" t="s">
        <v>1746</v>
      </c>
      <c r="F143" s="16" t="s">
        <v>1747</v>
      </c>
      <c r="G143" s="24" t="s">
        <v>1748</v>
      </c>
      <c r="H143" s="24" t="s">
        <v>1749</v>
      </c>
      <c r="I143" s="69" t="s">
        <v>1750</v>
      </c>
      <c r="J143" s="69" t="s">
        <v>1751</v>
      </c>
      <c r="K143" s="24" t="s">
        <v>1752</v>
      </c>
      <c r="L143" s="24" t="s">
        <v>1753</v>
      </c>
      <c r="M143" s="15" t="s">
        <v>23</v>
      </c>
      <c r="N143" s="15">
        <v>1</v>
      </c>
      <c r="O143" s="70">
        <v>84</v>
      </c>
      <c r="P143" s="31">
        <f t="shared" si="10"/>
        <v>42000</v>
      </c>
      <c r="Q143" s="46">
        <v>0.05</v>
      </c>
      <c r="R143" s="31">
        <v>7.5</v>
      </c>
      <c r="S143" s="31">
        <v>25</v>
      </c>
      <c r="T143" s="31">
        <f t="shared" si="11"/>
        <v>2100</v>
      </c>
      <c r="U143" s="31">
        <f t="shared" si="12"/>
        <v>630</v>
      </c>
      <c r="V143" s="31">
        <f t="shared" si="13"/>
        <v>210</v>
      </c>
      <c r="W143" s="32">
        <f t="shared" si="14"/>
        <v>1470</v>
      </c>
      <c r="X143" s="47">
        <v>45148</v>
      </c>
      <c r="Y143" s="47">
        <v>45291</v>
      </c>
      <c r="Z143" s="47">
        <v>45161</v>
      </c>
      <c r="AA143" s="15" t="s">
        <v>1754</v>
      </c>
      <c r="AB143" s="16" t="s">
        <v>1755</v>
      </c>
      <c r="AC143" s="16" t="s">
        <v>1746</v>
      </c>
      <c r="AD143" s="15"/>
      <c r="AE143" s="15" t="s">
        <v>1756</v>
      </c>
      <c r="AF143" s="15">
        <v>828</v>
      </c>
      <c r="AG143" s="15" t="s">
        <v>1757</v>
      </c>
      <c r="AH143" s="15">
        <v>77074500</v>
      </c>
      <c r="AI143" s="24" t="s">
        <v>1758</v>
      </c>
      <c r="AJ143" s="15"/>
      <c r="AK143" s="15"/>
      <c r="AL143" s="15"/>
      <c r="AM143" s="15"/>
      <c r="AN143" s="58"/>
    </row>
    <row r="144" s="1" customFormat="1" ht="48" customHeight="1" outlineLevel="2" spans="1:40">
      <c r="A144" s="15">
        <v>141</v>
      </c>
      <c r="B144" s="15" t="s">
        <v>223</v>
      </c>
      <c r="C144" s="15" t="s">
        <v>1759</v>
      </c>
      <c r="D144" s="15" t="s">
        <v>437</v>
      </c>
      <c r="E144" s="16" t="s">
        <v>1760</v>
      </c>
      <c r="F144" s="16" t="s">
        <v>1761</v>
      </c>
      <c r="G144" s="16" t="s">
        <v>1762</v>
      </c>
      <c r="H144" s="16" t="s">
        <v>1763</v>
      </c>
      <c r="I144" s="69" t="s">
        <v>1764</v>
      </c>
      <c r="J144" s="69" t="s">
        <v>1765</v>
      </c>
      <c r="K144" s="16" t="s">
        <v>1766</v>
      </c>
      <c r="L144" s="16" t="s">
        <v>1767</v>
      </c>
      <c r="M144" s="15" t="s">
        <v>23</v>
      </c>
      <c r="N144" s="15">
        <v>1</v>
      </c>
      <c r="O144" s="70">
        <v>38.4</v>
      </c>
      <c r="P144" s="31">
        <f t="shared" si="10"/>
        <v>19200</v>
      </c>
      <c r="Q144" s="46">
        <v>0.05</v>
      </c>
      <c r="R144" s="31">
        <v>7.5</v>
      </c>
      <c r="S144" s="31">
        <v>25</v>
      </c>
      <c r="T144" s="31">
        <f t="shared" si="11"/>
        <v>960</v>
      </c>
      <c r="U144" s="31">
        <f t="shared" si="12"/>
        <v>288</v>
      </c>
      <c r="V144" s="31">
        <f t="shared" si="13"/>
        <v>96</v>
      </c>
      <c r="W144" s="32">
        <f t="shared" si="14"/>
        <v>672</v>
      </c>
      <c r="X144" s="47">
        <v>45131</v>
      </c>
      <c r="Y144" s="47">
        <v>45260</v>
      </c>
      <c r="Z144" s="47">
        <v>45140</v>
      </c>
      <c r="AA144" s="15" t="s">
        <v>1768</v>
      </c>
      <c r="AB144" s="16" t="s">
        <v>1769</v>
      </c>
      <c r="AC144" s="16" t="s">
        <v>1760</v>
      </c>
      <c r="AD144" s="15"/>
      <c r="AE144" s="15" t="s">
        <v>1673</v>
      </c>
      <c r="AF144" s="15">
        <v>516.8</v>
      </c>
      <c r="AG144" s="15" t="s">
        <v>1770</v>
      </c>
      <c r="AH144" s="15">
        <v>88478929</v>
      </c>
      <c r="AI144" s="24" t="s">
        <v>1771</v>
      </c>
      <c r="AJ144" s="15"/>
      <c r="AK144" s="15"/>
      <c r="AL144" s="15"/>
      <c r="AM144" s="15"/>
      <c r="AN144" s="58"/>
    </row>
    <row r="145" s="1" customFormat="1" ht="48" customHeight="1" outlineLevel="2" spans="1:40">
      <c r="A145" s="15">
        <v>142</v>
      </c>
      <c r="B145" s="15" t="s">
        <v>223</v>
      </c>
      <c r="C145" s="15" t="s">
        <v>1772</v>
      </c>
      <c r="D145" s="15"/>
      <c r="E145" s="15" t="s">
        <v>1773</v>
      </c>
      <c r="F145" s="15" t="s">
        <v>1774</v>
      </c>
      <c r="G145" s="16" t="s">
        <v>1775</v>
      </c>
      <c r="H145" s="16" t="s">
        <v>1776</v>
      </c>
      <c r="I145" s="16" t="s">
        <v>1777</v>
      </c>
      <c r="J145" s="16" t="s">
        <v>1778</v>
      </c>
      <c r="K145" s="16" t="s">
        <v>1779</v>
      </c>
      <c r="L145" s="16" t="s">
        <v>1780</v>
      </c>
      <c r="M145" s="15" t="s">
        <v>23</v>
      </c>
      <c r="N145" s="15">
        <v>1</v>
      </c>
      <c r="O145" s="70">
        <v>0.6</v>
      </c>
      <c r="P145" s="31">
        <f t="shared" si="10"/>
        <v>300</v>
      </c>
      <c r="Q145" s="46">
        <v>0.05</v>
      </c>
      <c r="R145" s="31">
        <v>7.5</v>
      </c>
      <c r="S145" s="31">
        <v>25</v>
      </c>
      <c r="T145" s="31">
        <f t="shared" si="11"/>
        <v>15</v>
      </c>
      <c r="U145" s="31">
        <f t="shared" si="12"/>
        <v>4.5</v>
      </c>
      <c r="V145" s="31">
        <f t="shared" si="13"/>
        <v>1.5</v>
      </c>
      <c r="W145" s="32">
        <f t="shared" si="14"/>
        <v>10.5</v>
      </c>
      <c r="X145" s="47">
        <v>45111</v>
      </c>
      <c r="Y145" s="47">
        <v>45260</v>
      </c>
      <c r="Z145" s="47">
        <v>45113</v>
      </c>
      <c r="AA145" s="15" t="s">
        <v>1781</v>
      </c>
      <c r="AB145" s="16" t="s">
        <v>1782</v>
      </c>
      <c r="AC145" s="15" t="s">
        <v>1773</v>
      </c>
      <c r="AD145" s="15"/>
      <c r="AE145" s="15" t="s">
        <v>1255</v>
      </c>
      <c r="AF145" s="15">
        <v>6410.57</v>
      </c>
      <c r="AG145" s="15" t="s">
        <v>1783</v>
      </c>
      <c r="AH145" s="15">
        <v>31679106</v>
      </c>
      <c r="AI145" s="24" t="s">
        <v>1784</v>
      </c>
      <c r="AJ145" s="15"/>
      <c r="AK145" s="15"/>
      <c r="AL145" s="15"/>
      <c r="AM145" s="15"/>
      <c r="AN145" s="58"/>
    </row>
    <row r="146" s="1" customFormat="1" ht="48" customHeight="1" outlineLevel="2" spans="1:40">
      <c r="A146" s="15">
        <v>143</v>
      </c>
      <c r="B146" s="15" t="s">
        <v>223</v>
      </c>
      <c r="C146" s="15" t="s">
        <v>1785</v>
      </c>
      <c r="D146" s="15" t="s">
        <v>451</v>
      </c>
      <c r="E146" s="16" t="s">
        <v>1426</v>
      </c>
      <c r="F146" s="65" t="s">
        <v>1786</v>
      </c>
      <c r="G146" s="65" t="s">
        <v>1428</v>
      </c>
      <c r="H146" s="65" t="s">
        <v>1429</v>
      </c>
      <c r="I146" s="65" t="s">
        <v>1430</v>
      </c>
      <c r="J146" s="65" t="s">
        <v>1431</v>
      </c>
      <c r="K146" s="65" t="s">
        <v>1432</v>
      </c>
      <c r="L146" s="65" t="s">
        <v>1433</v>
      </c>
      <c r="M146" s="15" t="s">
        <v>23</v>
      </c>
      <c r="N146" s="15">
        <v>1</v>
      </c>
      <c r="O146" s="70">
        <v>294</v>
      </c>
      <c r="P146" s="31">
        <f t="shared" si="10"/>
        <v>147000</v>
      </c>
      <c r="Q146" s="46">
        <v>0.05</v>
      </c>
      <c r="R146" s="31">
        <v>7.5</v>
      </c>
      <c r="S146" s="31">
        <v>25</v>
      </c>
      <c r="T146" s="31">
        <f t="shared" si="11"/>
        <v>7350</v>
      </c>
      <c r="U146" s="31">
        <f t="shared" si="12"/>
        <v>2205</v>
      </c>
      <c r="V146" s="31">
        <f t="shared" si="13"/>
        <v>735</v>
      </c>
      <c r="W146" s="32">
        <f t="shared" si="14"/>
        <v>5145</v>
      </c>
      <c r="X146" s="47">
        <v>45148</v>
      </c>
      <c r="Y146" s="47">
        <v>45291</v>
      </c>
      <c r="Z146" s="47">
        <v>45161</v>
      </c>
      <c r="AA146" s="15" t="s">
        <v>1787</v>
      </c>
      <c r="AB146" s="16" t="s">
        <v>1788</v>
      </c>
      <c r="AC146" s="16" t="s">
        <v>1426</v>
      </c>
      <c r="AD146" s="15"/>
      <c r="AE146" s="15" t="s">
        <v>1789</v>
      </c>
      <c r="AF146" s="15">
        <v>3003</v>
      </c>
      <c r="AG146" s="15" t="s">
        <v>1757</v>
      </c>
      <c r="AH146" s="15">
        <v>92838295</v>
      </c>
      <c r="AI146" s="24" t="s">
        <v>1790</v>
      </c>
      <c r="AJ146" s="15"/>
      <c r="AK146" s="15"/>
      <c r="AL146" s="15"/>
      <c r="AM146" s="15"/>
      <c r="AN146" s="58"/>
    </row>
    <row r="147" s="1" customFormat="1" ht="48" customHeight="1" outlineLevel="2" spans="1:40">
      <c r="A147" s="15">
        <v>144</v>
      </c>
      <c r="B147" s="15" t="s">
        <v>223</v>
      </c>
      <c r="C147" s="15" t="s">
        <v>1791</v>
      </c>
      <c r="D147" s="15"/>
      <c r="E147" s="16" t="s">
        <v>1792</v>
      </c>
      <c r="F147" s="66" t="s">
        <v>1793</v>
      </c>
      <c r="G147" s="16" t="s">
        <v>1794</v>
      </c>
      <c r="H147" s="16" t="s">
        <v>1795</v>
      </c>
      <c r="I147" s="16" t="s">
        <v>1796</v>
      </c>
      <c r="J147" s="16" t="s">
        <v>1797</v>
      </c>
      <c r="K147" s="16" t="s">
        <v>1798</v>
      </c>
      <c r="L147" s="16" t="s">
        <v>1799</v>
      </c>
      <c r="M147" s="15" t="s">
        <v>23</v>
      </c>
      <c r="N147" s="15">
        <v>1</v>
      </c>
      <c r="O147" s="31">
        <v>1.2</v>
      </c>
      <c r="P147" s="31">
        <f t="shared" si="10"/>
        <v>600</v>
      </c>
      <c r="Q147" s="46">
        <v>0.05</v>
      </c>
      <c r="R147" s="31">
        <v>7.5</v>
      </c>
      <c r="S147" s="31">
        <v>25</v>
      </c>
      <c r="T147" s="31">
        <f t="shared" si="11"/>
        <v>30</v>
      </c>
      <c r="U147" s="31">
        <f t="shared" si="12"/>
        <v>9</v>
      </c>
      <c r="V147" s="31">
        <f t="shared" si="13"/>
        <v>3</v>
      </c>
      <c r="W147" s="32">
        <f t="shared" si="14"/>
        <v>21</v>
      </c>
      <c r="X147" s="47">
        <v>45111</v>
      </c>
      <c r="Y147" s="47">
        <v>45260</v>
      </c>
      <c r="Z147" s="47">
        <v>45113</v>
      </c>
      <c r="AA147" s="15" t="s">
        <v>1800</v>
      </c>
      <c r="AB147" s="16" t="s">
        <v>1801</v>
      </c>
      <c r="AC147" s="16" t="s">
        <v>1792</v>
      </c>
      <c r="AD147" s="15"/>
      <c r="AE147" s="15" t="s">
        <v>1802</v>
      </c>
      <c r="AF147" s="15">
        <v>533.2</v>
      </c>
      <c r="AG147" s="15" t="s">
        <v>1803</v>
      </c>
      <c r="AH147" s="15">
        <v>55030000</v>
      </c>
      <c r="AI147" s="15" t="s">
        <v>1804</v>
      </c>
      <c r="AJ147" s="15"/>
      <c r="AK147" s="15"/>
      <c r="AL147" s="15"/>
      <c r="AM147" s="15"/>
      <c r="AN147" s="58"/>
    </row>
    <row r="148" s="1" customFormat="1" ht="48" customHeight="1" outlineLevel="2" spans="1:40">
      <c r="A148" s="15">
        <v>145</v>
      </c>
      <c r="B148" s="15" t="s">
        <v>223</v>
      </c>
      <c r="C148" s="15" t="s">
        <v>1805</v>
      </c>
      <c r="D148" s="15"/>
      <c r="E148" s="16" t="s">
        <v>1806</v>
      </c>
      <c r="F148" s="16" t="s">
        <v>1807</v>
      </c>
      <c r="G148" s="16" t="s">
        <v>1808</v>
      </c>
      <c r="H148" s="16" t="s">
        <v>1809</v>
      </c>
      <c r="I148" s="69" t="s">
        <v>1810</v>
      </c>
      <c r="J148" s="69" t="s">
        <v>1811</v>
      </c>
      <c r="K148" s="16" t="s">
        <v>1812</v>
      </c>
      <c r="L148" s="16" t="s">
        <v>1813</v>
      </c>
      <c r="M148" s="15" t="s">
        <v>23</v>
      </c>
      <c r="N148" s="15">
        <v>3</v>
      </c>
      <c r="O148" s="31">
        <v>4.6</v>
      </c>
      <c r="P148" s="31">
        <f t="shared" si="10"/>
        <v>2300</v>
      </c>
      <c r="Q148" s="46">
        <v>0.05</v>
      </c>
      <c r="R148" s="31">
        <v>7.5</v>
      </c>
      <c r="S148" s="31">
        <v>25</v>
      </c>
      <c r="T148" s="31">
        <f t="shared" si="11"/>
        <v>115</v>
      </c>
      <c r="U148" s="31">
        <f t="shared" si="12"/>
        <v>34.5</v>
      </c>
      <c r="V148" s="31">
        <f t="shared" si="13"/>
        <v>11.5</v>
      </c>
      <c r="W148" s="32">
        <f t="shared" si="14"/>
        <v>80.5</v>
      </c>
      <c r="X148" s="47">
        <v>45111</v>
      </c>
      <c r="Y148" s="47">
        <v>45260</v>
      </c>
      <c r="Z148" s="47">
        <v>45113</v>
      </c>
      <c r="AA148" s="15" t="s">
        <v>1814</v>
      </c>
      <c r="AB148" s="16" t="s">
        <v>1815</v>
      </c>
      <c r="AC148" s="16" t="s">
        <v>1806</v>
      </c>
      <c r="AD148" s="15"/>
      <c r="AE148" s="15" t="s">
        <v>1634</v>
      </c>
      <c r="AF148" s="15">
        <v>34.5</v>
      </c>
      <c r="AG148" s="15" t="s">
        <v>1816</v>
      </c>
      <c r="AH148" s="15">
        <v>14135422</v>
      </c>
      <c r="AI148" s="24" t="s">
        <v>1817</v>
      </c>
      <c r="AJ148" s="15"/>
      <c r="AK148" s="15"/>
      <c r="AL148" s="15"/>
      <c r="AM148" s="15"/>
      <c r="AN148" s="58"/>
    </row>
    <row r="149" s="1" customFormat="1" ht="48" customHeight="1" outlineLevel="2" spans="1:40">
      <c r="A149" s="15">
        <v>146</v>
      </c>
      <c r="B149" s="15" t="s">
        <v>223</v>
      </c>
      <c r="C149" s="15" t="s">
        <v>1818</v>
      </c>
      <c r="D149" s="15"/>
      <c r="E149" s="16" t="s">
        <v>1819</v>
      </c>
      <c r="F149" s="16" t="s">
        <v>1820</v>
      </c>
      <c r="G149" s="16" t="s">
        <v>1821</v>
      </c>
      <c r="H149" s="16" t="s">
        <v>1822</v>
      </c>
      <c r="I149" s="69" t="s">
        <v>1823</v>
      </c>
      <c r="J149" s="69" t="s">
        <v>1824</v>
      </c>
      <c r="K149" s="16" t="s">
        <v>1825</v>
      </c>
      <c r="L149" s="16" t="s">
        <v>1826</v>
      </c>
      <c r="M149" s="15" t="s">
        <v>23</v>
      </c>
      <c r="N149" s="15">
        <v>1</v>
      </c>
      <c r="O149" s="31">
        <v>0.89</v>
      </c>
      <c r="P149" s="31">
        <f t="shared" si="10"/>
        <v>445</v>
      </c>
      <c r="Q149" s="46">
        <v>0.05</v>
      </c>
      <c r="R149" s="31">
        <v>7.5</v>
      </c>
      <c r="S149" s="31">
        <v>25</v>
      </c>
      <c r="T149" s="31">
        <f t="shared" si="11"/>
        <v>22.25</v>
      </c>
      <c r="U149" s="31">
        <f t="shared" si="12"/>
        <v>6.675</v>
      </c>
      <c r="V149" s="31">
        <f t="shared" si="13"/>
        <v>2.225</v>
      </c>
      <c r="W149" s="32">
        <f t="shared" si="14"/>
        <v>15.575</v>
      </c>
      <c r="X149" s="47">
        <v>45111</v>
      </c>
      <c r="Y149" s="47">
        <v>45260</v>
      </c>
      <c r="Z149" s="47">
        <v>45113</v>
      </c>
      <c r="AA149" s="15" t="s">
        <v>1827</v>
      </c>
      <c r="AB149" s="16" t="s">
        <v>1828</v>
      </c>
      <c r="AC149" s="16" t="s">
        <v>1819</v>
      </c>
      <c r="AD149" s="15"/>
      <c r="AE149" s="15" t="s">
        <v>433</v>
      </c>
      <c r="AF149" s="17">
        <v>566.69</v>
      </c>
      <c r="AG149" s="15" t="s">
        <v>1829</v>
      </c>
      <c r="AH149" s="118" t="s">
        <v>1830</v>
      </c>
      <c r="AI149" s="24" t="s">
        <v>1831</v>
      </c>
      <c r="AJ149" s="15"/>
      <c r="AK149" s="15"/>
      <c r="AL149" s="15"/>
      <c r="AM149" s="15"/>
      <c r="AN149" s="58"/>
    </row>
    <row r="150" s="1" customFormat="1" ht="48" customHeight="1" outlineLevel="1" spans="1:40">
      <c r="A150" s="15"/>
      <c r="B150" s="15"/>
      <c r="C150" s="15"/>
      <c r="D150" s="15"/>
      <c r="E150" s="16"/>
      <c r="F150" s="16"/>
      <c r="G150" s="16"/>
      <c r="H150" s="16"/>
      <c r="I150" s="69"/>
      <c r="J150" s="69"/>
      <c r="K150" s="16"/>
      <c r="L150" s="16"/>
      <c r="M150" s="11" t="s">
        <v>1832</v>
      </c>
      <c r="N150" s="15">
        <f>SUBTOTAL(9,N33:N149)</f>
        <v>1048</v>
      </c>
      <c r="O150" s="31">
        <f>SUBTOTAL(9,O33:O149)</f>
        <v>7885.06</v>
      </c>
      <c r="P150" s="31"/>
      <c r="Q150" s="46"/>
      <c r="R150" s="31"/>
      <c r="S150" s="31"/>
      <c r="T150" s="31">
        <f>SUBTOTAL(9,T33:T149)</f>
        <v>197126.5</v>
      </c>
      <c r="U150" s="31">
        <f>SUBTOTAL(9,U33:U149)</f>
        <v>59137.95</v>
      </c>
      <c r="V150" s="31"/>
      <c r="W150" s="32">
        <f>SUBTOTAL(9,W33:W149)</f>
        <v>137988.55</v>
      </c>
      <c r="X150" s="47"/>
      <c r="Y150" s="47"/>
      <c r="Z150" s="47"/>
      <c r="AA150" s="15"/>
      <c r="AB150" s="16"/>
      <c r="AC150" s="16"/>
      <c r="AD150" s="15"/>
      <c r="AE150" s="15"/>
      <c r="AF150" s="17"/>
      <c r="AG150" s="15"/>
      <c r="AH150" s="15"/>
      <c r="AI150" s="24"/>
      <c r="AJ150" s="15"/>
      <c r="AK150" s="15"/>
      <c r="AL150" s="15"/>
      <c r="AM150" s="15"/>
      <c r="AN150" s="58"/>
    </row>
    <row r="151" s="1" customFormat="1" ht="48" customHeight="1" outlineLevel="2" spans="1:40">
      <c r="A151" s="15">
        <v>147</v>
      </c>
      <c r="B151" s="15" t="s">
        <v>94</v>
      </c>
      <c r="C151" s="17" t="s">
        <v>1833</v>
      </c>
      <c r="D151" s="16"/>
      <c r="E151" s="15" t="s">
        <v>1834</v>
      </c>
      <c r="F151" s="17" t="s">
        <v>1835</v>
      </c>
      <c r="G151" s="16" t="s">
        <v>1836</v>
      </c>
      <c r="H151" s="16" t="s">
        <v>1837</v>
      </c>
      <c r="I151" s="16" t="s">
        <v>1838</v>
      </c>
      <c r="J151" s="16" t="s">
        <v>1839</v>
      </c>
      <c r="K151" s="16" t="s">
        <v>1840</v>
      </c>
      <c r="L151" s="16" t="s">
        <v>1841</v>
      </c>
      <c r="M151" s="16" t="s">
        <v>24</v>
      </c>
      <c r="N151" s="15">
        <v>1</v>
      </c>
      <c r="O151" s="31">
        <v>21</v>
      </c>
      <c r="P151" s="31">
        <f t="shared" ref="P151:P172" si="15">O151*1000</f>
        <v>21000</v>
      </c>
      <c r="Q151" s="46">
        <v>0.08</v>
      </c>
      <c r="R151" s="31">
        <v>24</v>
      </c>
      <c r="S151" s="31">
        <v>80</v>
      </c>
      <c r="T151" s="31">
        <f t="shared" ref="T151:T172" si="16">O151*S151</f>
        <v>1680</v>
      </c>
      <c r="U151" s="31">
        <f t="shared" ref="U151:U172" si="17">O151*R151</f>
        <v>504</v>
      </c>
      <c r="V151" s="31">
        <f t="shared" ref="V151:V172" si="18">T151*0.4</f>
        <v>672</v>
      </c>
      <c r="W151" s="32">
        <f t="shared" ref="W151:W172" si="19">T151-U151</f>
        <v>1176</v>
      </c>
      <c r="X151" s="47">
        <v>45117</v>
      </c>
      <c r="Y151" s="47">
        <v>45260</v>
      </c>
      <c r="Z151" s="47">
        <v>45102</v>
      </c>
      <c r="AA151" s="15" t="s">
        <v>1842</v>
      </c>
      <c r="AB151" s="16" t="s">
        <v>1843</v>
      </c>
      <c r="AC151" s="15" t="s">
        <v>1834</v>
      </c>
      <c r="AD151" s="15"/>
      <c r="AE151" s="47">
        <v>45106</v>
      </c>
      <c r="AF151" s="31">
        <v>504</v>
      </c>
      <c r="AG151" s="15" t="s">
        <v>1844</v>
      </c>
      <c r="AH151" s="15">
        <v>36398350</v>
      </c>
      <c r="AI151" s="15" t="s">
        <v>1845</v>
      </c>
      <c r="AJ151" s="15"/>
      <c r="AK151" s="15"/>
      <c r="AL151" s="15"/>
      <c r="AM151" s="15"/>
      <c r="AN151" s="58"/>
    </row>
    <row r="152" s="1" customFormat="1" ht="48" customHeight="1" outlineLevel="2" spans="1:40">
      <c r="A152" s="15">
        <v>148</v>
      </c>
      <c r="B152" s="15" t="s">
        <v>94</v>
      </c>
      <c r="C152" s="16" t="s">
        <v>1846</v>
      </c>
      <c r="D152" s="16"/>
      <c r="E152" s="15" t="s">
        <v>1847</v>
      </c>
      <c r="F152" s="17" t="s">
        <v>1848</v>
      </c>
      <c r="G152" s="16" t="s">
        <v>1849</v>
      </c>
      <c r="H152" s="16" t="s">
        <v>1850</v>
      </c>
      <c r="I152" s="16" t="s">
        <v>1851</v>
      </c>
      <c r="J152" s="16" t="s">
        <v>1852</v>
      </c>
      <c r="K152" s="16" t="s">
        <v>1853</v>
      </c>
      <c r="L152" s="16" t="s">
        <v>1854</v>
      </c>
      <c r="M152" s="16" t="s">
        <v>24</v>
      </c>
      <c r="N152" s="15">
        <v>1</v>
      </c>
      <c r="O152" s="31">
        <v>50</v>
      </c>
      <c r="P152" s="31">
        <f t="shared" si="15"/>
        <v>50000</v>
      </c>
      <c r="Q152" s="46">
        <v>0.08</v>
      </c>
      <c r="R152" s="31">
        <v>24</v>
      </c>
      <c r="S152" s="31">
        <v>80</v>
      </c>
      <c r="T152" s="31">
        <f t="shared" si="16"/>
        <v>4000</v>
      </c>
      <c r="U152" s="31">
        <f t="shared" si="17"/>
        <v>1200</v>
      </c>
      <c r="V152" s="31">
        <f t="shared" si="18"/>
        <v>1600</v>
      </c>
      <c r="W152" s="32">
        <f t="shared" si="19"/>
        <v>2800</v>
      </c>
      <c r="X152" s="47">
        <v>45117</v>
      </c>
      <c r="Y152" s="47">
        <v>45260</v>
      </c>
      <c r="Z152" s="47">
        <v>45102</v>
      </c>
      <c r="AA152" s="15" t="s">
        <v>1855</v>
      </c>
      <c r="AB152" s="16" t="s">
        <v>1856</v>
      </c>
      <c r="AC152" s="15" t="s">
        <v>1847</v>
      </c>
      <c r="AD152" s="15"/>
      <c r="AE152" s="47">
        <v>45112</v>
      </c>
      <c r="AF152" s="31">
        <v>1200</v>
      </c>
      <c r="AG152" s="15" t="s">
        <v>1847</v>
      </c>
      <c r="AH152" s="15">
        <v>67124423</v>
      </c>
      <c r="AI152" s="24" t="s">
        <v>1857</v>
      </c>
      <c r="AJ152" s="15"/>
      <c r="AK152" s="15"/>
      <c r="AL152" s="15"/>
      <c r="AM152" s="15"/>
      <c r="AN152" s="58"/>
    </row>
    <row r="153" s="1" customFormat="1" ht="48" customHeight="1" outlineLevel="2" spans="1:40">
      <c r="A153" s="15">
        <v>149</v>
      </c>
      <c r="B153" s="15" t="s">
        <v>94</v>
      </c>
      <c r="C153" s="17" t="s">
        <v>1858</v>
      </c>
      <c r="D153" s="16"/>
      <c r="E153" s="15" t="s">
        <v>1859</v>
      </c>
      <c r="F153" s="17" t="s">
        <v>1860</v>
      </c>
      <c r="G153" s="22" t="s">
        <v>1861</v>
      </c>
      <c r="H153" s="22" t="s">
        <v>1862</v>
      </c>
      <c r="I153" s="22" t="s">
        <v>1863</v>
      </c>
      <c r="J153" s="22" t="s">
        <v>1864</v>
      </c>
      <c r="K153" s="22" t="s">
        <v>1865</v>
      </c>
      <c r="L153" s="22" t="s">
        <v>1866</v>
      </c>
      <c r="M153" s="16" t="s">
        <v>24</v>
      </c>
      <c r="N153" s="15">
        <v>1</v>
      </c>
      <c r="O153" s="31">
        <v>24</v>
      </c>
      <c r="P153" s="31">
        <f t="shared" si="15"/>
        <v>24000</v>
      </c>
      <c r="Q153" s="46">
        <v>0.08</v>
      </c>
      <c r="R153" s="31">
        <v>24</v>
      </c>
      <c r="S153" s="31">
        <v>80</v>
      </c>
      <c r="T153" s="31">
        <f t="shared" si="16"/>
        <v>1920</v>
      </c>
      <c r="U153" s="31">
        <f t="shared" si="17"/>
        <v>576</v>
      </c>
      <c r="V153" s="31">
        <f t="shared" si="18"/>
        <v>768</v>
      </c>
      <c r="W153" s="32">
        <f t="shared" si="19"/>
        <v>1344</v>
      </c>
      <c r="X153" s="47">
        <v>45117</v>
      </c>
      <c r="Y153" s="47">
        <v>45260</v>
      </c>
      <c r="Z153" s="47">
        <v>45102</v>
      </c>
      <c r="AA153" s="15" t="s">
        <v>1867</v>
      </c>
      <c r="AB153" s="16" t="s">
        <v>1868</v>
      </c>
      <c r="AC153" s="15" t="s">
        <v>1859</v>
      </c>
      <c r="AD153" s="15"/>
      <c r="AE153" s="47">
        <v>45107</v>
      </c>
      <c r="AF153" s="31">
        <v>576</v>
      </c>
      <c r="AG153" s="15" t="s">
        <v>1869</v>
      </c>
      <c r="AH153" s="15">
        <v>44608770</v>
      </c>
      <c r="AI153" s="15" t="s">
        <v>1870</v>
      </c>
      <c r="AJ153" s="15"/>
      <c r="AK153" s="15"/>
      <c r="AL153" s="15"/>
      <c r="AM153" s="15"/>
      <c r="AN153" s="58"/>
    </row>
    <row r="154" s="1" customFormat="1" ht="48" customHeight="1" outlineLevel="2" spans="1:40">
      <c r="A154" s="15">
        <v>150</v>
      </c>
      <c r="B154" s="15" t="s">
        <v>94</v>
      </c>
      <c r="C154" s="16" t="s">
        <v>1871</v>
      </c>
      <c r="D154" s="16"/>
      <c r="E154" s="15" t="s">
        <v>1872</v>
      </c>
      <c r="F154" s="17" t="s">
        <v>1873</v>
      </c>
      <c r="G154" s="22" t="s">
        <v>1874</v>
      </c>
      <c r="H154" s="22" t="s">
        <v>1875</v>
      </c>
      <c r="I154" s="16" t="s">
        <v>1876</v>
      </c>
      <c r="J154" s="16" t="s">
        <v>1877</v>
      </c>
      <c r="K154" s="22" t="s">
        <v>1878</v>
      </c>
      <c r="L154" s="22" t="s">
        <v>1879</v>
      </c>
      <c r="M154" s="16" t="s">
        <v>24</v>
      </c>
      <c r="N154" s="15">
        <v>1</v>
      </c>
      <c r="O154" s="31">
        <v>25</v>
      </c>
      <c r="P154" s="31">
        <f t="shared" si="15"/>
        <v>25000</v>
      </c>
      <c r="Q154" s="46">
        <v>0.08</v>
      </c>
      <c r="R154" s="31">
        <v>24</v>
      </c>
      <c r="S154" s="31">
        <v>80</v>
      </c>
      <c r="T154" s="31">
        <f t="shared" si="16"/>
        <v>2000</v>
      </c>
      <c r="U154" s="31">
        <f t="shared" si="17"/>
        <v>600</v>
      </c>
      <c r="V154" s="31">
        <f t="shared" si="18"/>
        <v>800</v>
      </c>
      <c r="W154" s="32">
        <f t="shared" si="19"/>
        <v>1400</v>
      </c>
      <c r="X154" s="47">
        <v>45117</v>
      </c>
      <c r="Y154" s="47">
        <v>45260</v>
      </c>
      <c r="Z154" s="47">
        <v>45102</v>
      </c>
      <c r="AA154" s="15" t="s">
        <v>1880</v>
      </c>
      <c r="AB154" s="16" t="s">
        <v>1881</v>
      </c>
      <c r="AC154" s="15" t="s">
        <v>1872</v>
      </c>
      <c r="AD154" s="15"/>
      <c r="AE154" s="47">
        <v>45111</v>
      </c>
      <c r="AF154" s="31">
        <v>600</v>
      </c>
      <c r="AG154" s="15" t="s">
        <v>1882</v>
      </c>
      <c r="AH154" s="15">
        <v>39876826</v>
      </c>
      <c r="AI154" s="24" t="s">
        <v>1883</v>
      </c>
      <c r="AJ154" s="15"/>
      <c r="AK154" s="15"/>
      <c r="AL154" s="15"/>
      <c r="AM154" s="15"/>
      <c r="AN154" s="58"/>
    </row>
    <row r="155" s="1" customFormat="1" ht="48" customHeight="1" outlineLevel="2" spans="1:40">
      <c r="A155" s="15">
        <v>151</v>
      </c>
      <c r="B155" s="15" t="s">
        <v>94</v>
      </c>
      <c r="C155" s="16" t="s">
        <v>1884</v>
      </c>
      <c r="D155" s="16"/>
      <c r="E155" s="15" t="s">
        <v>1885</v>
      </c>
      <c r="F155" s="17" t="s">
        <v>1873</v>
      </c>
      <c r="G155" s="22" t="s">
        <v>1886</v>
      </c>
      <c r="H155" s="22" t="s">
        <v>1887</v>
      </c>
      <c r="I155" s="16" t="s">
        <v>1888</v>
      </c>
      <c r="J155" s="16" t="s">
        <v>1889</v>
      </c>
      <c r="K155" s="22" t="s">
        <v>1890</v>
      </c>
      <c r="L155" s="22" t="s">
        <v>1891</v>
      </c>
      <c r="M155" s="16" t="s">
        <v>24</v>
      </c>
      <c r="N155" s="15">
        <v>1</v>
      </c>
      <c r="O155" s="31">
        <v>27</v>
      </c>
      <c r="P155" s="31">
        <f t="shared" si="15"/>
        <v>27000</v>
      </c>
      <c r="Q155" s="46">
        <v>0.08</v>
      </c>
      <c r="R155" s="31">
        <v>24</v>
      </c>
      <c r="S155" s="31">
        <v>80</v>
      </c>
      <c r="T155" s="31">
        <f t="shared" si="16"/>
        <v>2160</v>
      </c>
      <c r="U155" s="31">
        <f t="shared" si="17"/>
        <v>648</v>
      </c>
      <c r="V155" s="31">
        <f t="shared" si="18"/>
        <v>864</v>
      </c>
      <c r="W155" s="32">
        <f t="shared" si="19"/>
        <v>1512</v>
      </c>
      <c r="X155" s="47">
        <v>45117</v>
      </c>
      <c r="Y155" s="47">
        <v>45260</v>
      </c>
      <c r="Z155" s="47">
        <v>45102</v>
      </c>
      <c r="AA155" s="15" t="s">
        <v>1892</v>
      </c>
      <c r="AB155" s="16" t="s">
        <v>1893</v>
      </c>
      <c r="AC155" s="15" t="s">
        <v>1885</v>
      </c>
      <c r="AD155" s="15"/>
      <c r="AE155" s="47">
        <v>45111</v>
      </c>
      <c r="AF155" s="31">
        <v>648</v>
      </c>
      <c r="AG155" s="15" t="s">
        <v>1894</v>
      </c>
      <c r="AH155" s="15">
        <v>40869819</v>
      </c>
      <c r="AI155" s="24" t="s">
        <v>1895</v>
      </c>
      <c r="AJ155" s="15"/>
      <c r="AK155" s="15"/>
      <c r="AL155" s="15"/>
      <c r="AM155" s="15"/>
      <c r="AN155" s="58"/>
    </row>
    <row r="156" s="1" customFormat="1" ht="48" customHeight="1" outlineLevel="2" spans="1:40">
      <c r="A156" s="15">
        <v>152</v>
      </c>
      <c r="B156" s="15" t="s">
        <v>94</v>
      </c>
      <c r="C156" s="17" t="s">
        <v>1896</v>
      </c>
      <c r="D156" s="16"/>
      <c r="E156" s="15" t="s">
        <v>1897</v>
      </c>
      <c r="F156" s="17" t="s">
        <v>1898</v>
      </c>
      <c r="G156" s="16" t="s">
        <v>1899</v>
      </c>
      <c r="H156" s="16" t="s">
        <v>1900</v>
      </c>
      <c r="I156" s="16" t="s">
        <v>1901</v>
      </c>
      <c r="J156" s="16" t="s">
        <v>1902</v>
      </c>
      <c r="K156" s="16" t="s">
        <v>1903</v>
      </c>
      <c r="L156" s="16" t="s">
        <v>1904</v>
      </c>
      <c r="M156" s="16" t="s">
        <v>24</v>
      </c>
      <c r="N156" s="15">
        <v>1</v>
      </c>
      <c r="O156" s="31">
        <v>80</v>
      </c>
      <c r="P156" s="31">
        <f t="shared" si="15"/>
        <v>80000</v>
      </c>
      <c r="Q156" s="46">
        <v>0.08</v>
      </c>
      <c r="R156" s="31">
        <v>24</v>
      </c>
      <c r="S156" s="31">
        <v>80</v>
      </c>
      <c r="T156" s="31">
        <f t="shared" si="16"/>
        <v>6400</v>
      </c>
      <c r="U156" s="31">
        <f t="shared" si="17"/>
        <v>1920</v>
      </c>
      <c r="V156" s="31">
        <f t="shared" si="18"/>
        <v>2560</v>
      </c>
      <c r="W156" s="32">
        <f t="shared" si="19"/>
        <v>4480</v>
      </c>
      <c r="X156" s="47">
        <v>45117</v>
      </c>
      <c r="Y156" s="47">
        <v>45260</v>
      </c>
      <c r="Z156" s="47">
        <v>45102</v>
      </c>
      <c r="AA156" s="15" t="s">
        <v>1905</v>
      </c>
      <c r="AB156" s="16" t="s">
        <v>1906</v>
      </c>
      <c r="AC156" s="15" t="s">
        <v>1897</v>
      </c>
      <c r="AD156" s="15"/>
      <c r="AE156" s="47">
        <v>45107</v>
      </c>
      <c r="AF156" s="31">
        <v>1920</v>
      </c>
      <c r="AG156" s="15" t="s">
        <v>1907</v>
      </c>
      <c r="AH156" s="15">
        <v>55031000</v>
      </c>
      <c r="AI156" s="15" t="s">
        <v>1908</v>
      </c>
      <c r="AJ156" s="15"/>
      <c r="AK156" s="15"/>
      <c r="AL156" s="15"/>
      <c r="AM156" s="15"/>
      <c r="AN156" s="58"/>
    </row>
    <row r="157" s="1" customFormat="1" ht="33.75" outlineLevel="2" spans="1:40">
      <c r="A157" s="15">
        <v>153</v>
      </c>
      <c r="B157" s="15" t="s">
        <v>94</v>
      </c>
      <c r="C157" s="17" t="s">
        <v>1909</v>
      </c>
      <c r="D157" s="16"/>
      <c r="E157" s="15" t="s">
        <v>1910</v>
      </c>
      <c r="F157" s="17" t="s">
        <v>1911</v>
      </c>
      <c r="G157" s="16" t="s">
        <v>1912</v>
      </c>
      <c r="H157" s="16" t="s">
        <v>1862</v>
      </c>
      <c r="I157" s="16" t="s">
        <v>1913</v>
      </c>
      <c r="J157" s="16" t="s">
        <v>1914</v>
      </c>
      <c r="K157" s="16" t="s">
        <v>1915</v>
      </c>
      <c r="L157" s="16" t="s">
        <v>1916</v>
      </c>
      <c r="M157" s="16" t="s">
        <v>24</v>
      </c>
      <c r="N157" s="15">
        <v>1</v>
      </c>
      <c r="O157" s="31">
        <v>13</v>
      </c>
      <c r="P157" s="31">
        <f t="shared" si="15"/>
        <v>13000</v>
      </c>
      <c r="Q157" s="46">
        <v>0.08</v>
      </c>
      <c r="R157" s="31">
        <v>24</v>
      </c>
      <c r="S157" s="31">
        <v>80</v>
      </c>
      <c r="T157" s="31">
        <f t="shared" si="16"/>
        <v>1040</v>
      </c>
      <c r="U157" s="31">
        <f t="shared" si="17"/>
        <v>312</v>
      </c>
      <c r="V157" s="31">
        <f t="shared" si="18"/>
        <v>416</v>
      </c>
      <c r="W157" s="32">
        <f t="shared" si="19"/>
        <v>728</v>
      </c>
      <c r="X157" s="47">
        <v>45117</v>
      </c>
      <c r="Y157" s="47">
        <v>45260</v>
      </c>
      <c r="Z157" s="47">
        <v>45102</v>
      </c>
      <c r="AA157" s="15" t="s">
        <v>1917</v>
      </c>
      <c r="AB157" s="16" t="s">
        <v>1918</v>
      </c>
      <c r="AC157" s="15" t="s">
        <v>1910</v>
      </c>
      <c r="AD157" s="15"/>
      <c r="AE157" s="47">
        <v>45107</v>
      </c>
      <c r="AF157" s="31">
        <v>312</v>
      </c>
      <c r="AG157" s="15" t="s">
        <v>1910</v>
      </c>
      <c r="AH157" s="15">
        <v>60207358</v>
      </c>
      <c r="AI157" s="15" t="s">
        <v>1919</v>
      </c>
      <c r="AJ157" s="15"/>
      <c r="AK157" s="15"/>
      <c r="AL157" s="15"/>
      <c r="AM157" s="15"/>
      <c r="AN157" s="58"/>
    </row>
    <row r="158" s="1" customFormat="1" ht="33.75" outlineLevel="2" spans="1:40">
      <c r="A158" s="15">
        <v>154</v>
      </c>
      <c r="B158" s="15" t="s">
        <v>94</v>
      </c>
      <c r="C158" s="16" t="s">
        <v>1920</v>
      </c>
      <c r="D158" s="16"/>
      <c r="E158" s="15" t="s">
        <v>1921</v>
      </c>
      <c r="F158" s="17" t="s">
        <v>1922</v>
      </c>
      <c r="G158" s="16" t="s">
        <v>1923</v>
      </c>
      <c r="H158" s="16" t="s">
        <v>1924</v>
      </c>
      <c r="I158" s="16" t="s">
        <v>1925</v>
      </c>
      <c r="J158" s="16" t="s">
        <v>1926</v>
      </c>
      <c r="K158" s="16" t="s">
        <v>1927</v>
      </c>
      <c r="L158" s="16" t="s">
        <v>1928</v>
      </c>
      <c r="M158" s="16" t="s">
        <v>24</v>
      </c>
      <c r="N158" s="15">
        <v>1</v>
      </c>
      <c r="O158" s="31">
        <v>30</v>
      </c>
      <c r="P158" s="31">
        <f t="shared" si="15"/>
        <v>30000</v>
      </c>
      <c r="Q158" s="46">
        <v>0.08</v>
      </c>
      <c r="R158" s="31">
        <v>24</v>
      </c>
      <c r="S158" s="31">
        <v>80</v>
      </c>
      <c r="T158" s="31">
        <f t="shared" si="16"/>
        <v>2400</v>
      </c>
      <c r="U158" s="31">
        <f t="shared" si="17"/>
        <v>720</v>
      </c>
      <c r="V158" s="31">
        <f t="shared" si="18"/>
        <v>960</v>
      </c>
      <c r="W158" s="32">
        <f t="shared" si="19"/>
        <v>1680</v>
      </c>
      <c r="X158" s="47">
        <v>45117</v>
      </c>
      <c r="Y158" s="47">
        <v>45260</v>
      </c>
      <c r="Z158" s="47">
        <v>45102</v>
      </c>
      <c r="AA158" s="15" t="s">
        <v>1929</v>
      </c>
      <c r="AB158" s="16" t="s">
        <v>1930</v>
      </c>
      <c r="AC158" s="15" t="s">
        <v>1921</v>
      </c>
      <c r="AD158" s="15"/>
      <c r="AE158" s="47">
        <v>45106</v>
      </c>
      <c r="AF158" s="31">
        <v>720</v>
      </c>
      <c r="AG158" s="15" t="s">
        <v>1921</v>
      </c>
      <c r="AH158" s="15">
        <v>16358350</v>
      </c>
      <c r="AI158" s="15" t="s">
        <v>1931</v>
      </c>
      <c r="AJ158" s="15"/>
      <c r="AK158" s="15"/>
      <c r="AL158" s="15"/>
      <c r="AM158" s="15"/>
      <c r="AN158" s="58"/>
    </row>
    <row r="159" s="1" customFormat="1" ht="48" customHeight="1" outlineLevel="2" spans="1:40">
      <c r="A159" s="15">
        <v>155</v>
      </c>
      <c r="B159" s="15" t="s">
        <v>94</v>
      </c>
      <c r="C159" s="16" t="s">
        <v>1932</v>
      </c>
      <c r="D159" s="16"/>
      <c r="E159" s="15" t="s">
        <v>1933</v>
      </c>
      <c r="F159" s="17" t="s">
        <v>1934</v>
      </c>
      <c r="G159" s="16" t="s">
        <v>1935</v>
      </c>
      <c r="H159" s="16" t="s">
        <v>1936</v>
      </c>
      <c r="I159" s="16" t="s">
        <v>1937</v>
      </c>
      <c r="J159" s="16" t="s">
        <v>1938</v>
      </c>
      <c r="K159" s="16" t="s">
        <v>1939</v>
      </c>
      <c r="L159" s="16" t="s">
        <v>1940</v>
      </c>
      <c r="M159" s="16" t="s">
        <v>24</v>
      </c>
      <c r="N159" s="15">
        <v>1</v>
      </c>
      <c r="O159" s="31">
        <v>10</v>
      </c>
      <c r="P159" s="31">
        <f t="shared" si="15"/>
        <v>10000</v>
      </c>
      <c r="Q159" s="46">
        <v>0.08</v>
      </c>
      <c r="R159" s="31">
        <v>24</v>
      </c>
      <c r="S159" s="31">
        <v>80</v>
      </c>
      <c r="T159" s="31">
        <f t="shared" si="16"/>
        <v>800</v>
      </c>
      <c r="U159" s="31">
        <f t="shared" si="17"/>
        <v>240</v>
      </c>
      <c r="V159" s="31">
        <f t="shared" si="18"/>
        <v>320</v>
      </c>
      <c r="W159" s="32">
        <f t="shared" si="19"/>
        <v>560</v>
      </c>
      <c r="X159" s="47">
        <v>45117</v>
      </c>
      <c r="Y159" s="47">
        <v>45260</v>
      </c>
      <c r="Z159" s="47">
        <v>45102</v>
      </c>
      <c r="AA159" s="15" t="s">
        <v>1941</v>
      </c>
      <c r="AB159" s="16" t="s">
        <v>1942</v>
      </c>
      <c r="AC159" s="15" t="s">
        <v>1933</v>
      </c>
      <c r="AD159" s="15"/>
      <c r="AE159" s="47">
        <v>45106</v>
      </c>
      <c r="AF159" s="31">
        <v>240</v>
      </c>
      <c r="AG159" s="15" t="s">
        <v>1921</v>
      </c>
      <c r="AH159" s="15">
        <v>75484761</v>
      </c>
      <c r="AI159" s="15" t="s">
        <v>1943</v>
      </c>
      <c r="AJ159" s="15"/>
      <c r="AK159" s="15"/>
      <c r="AL159" s="15"/>
      <c r="AM159" s="15"/>
      <c r="AN159" s="58"/>
    </row>
    <row r="160" s="1" customFormat="1" ht="48" customHeight="1" outlineLevel="2" spans="1:40">
      <c r="A160" s="15">
        <v>156</v>
      </c>
      <c r="B160" s="15" t="s">
        <v>209</v>
      </c>
      <c r="C160" s="16" t="s">
        <v>1944</v>
      </c>
      <c r="D160" s="16"/>
      <c r="E160" s="15" t="s">
        <v>1945</v>
      </c>
      <c r="F160" s="15" t="s">
        <v>1946</v>
      </c>
      <c r="G160" s="16" t="s">
        <v>1947</v>
      </c>
      <c r="H160" s="16" t="s">
        <v>1837</v>
      </c>
      <c r="I160" s="16" t="s">
        <v>1948</v>
      </c>
      <c r="J160" s="16" t="s">
        <v>1949</v>
      </c>
      <c r="K160" s="16" t="s">
        <v>1950</v>
      </c>
      <c r="L160" s="16" t="s">
        <v>1951</v>
      </c>
      <c r="M160" s="16" t="s">
        <v>24</v>
      </c>
      <c r="N160" s="15">
        <v>1</v>
      </c>
      <c r="O160" s="32">
        <v>29.5</v>
      </c>
      <c r="P160" s="31">
        <f t="shared" si="15"/>
        <v>29500</v>
      </c>
      <c r="Q160" s="46">
        <v>0.08</v>
      </c>
      <c r="R160" s="31">
        <v>24</v>
      </c>
      <c r="S160" s="31">
        <v>80</v>
      </c>
      <c r="T160" s="31">
        <f t="shared" si="16"/>
        <v>2360</v>
      </c>
      <c r="U160" s="31">
        <f t="shared" si="17"/>
        <v>708</v>
      </c>
      <c r="V160" s="31">
        <f t="shared" si="18"/>
        <v>944</v>
      </c>
      <c r="W160" s="32">
        <f t="shared" si="19"/>
        <v>1652</v>
      </c>
      <c r="X160" s="47">
        <v>45117</v>
      </c>
      <c r="Y160" s="47">
        <v>45260</v>
      </c>
      <c r="Z160" s="47">
        <v>45102</v>
      </c>
      <c r="AA160" s="15" t="s">
        <v>1952</v>
      </c>
      <c r="AB160" s="16" t="s">
        <v>1953</v>
      </c>
      <c r="AC160" s="15" t="s">
        <v>1945</v>
      </c>
      <c r="AD160" s="15"/>
      <c r="AE160" s="47">
        <v>45110</v>
      </c>
      <c r="AF160" s="31">
        <v>708</v>
      </c>
      <c r="AG160" s="15" t="s">
        <v>1945</v>
      </c>
      <c r="AH160" s="15">
        <v>27815398</v>
      </c>
      <c r="AI160" s="24" t="s">
        <v>1954</v>
      </c>
      <c r="AJ160" s="15"/>
      <c r="AK160" s="15"/>
      <c r="AL160" s="15"/>
      <c r="AM160" s="15"/>
      <c r="AN160" s="58"/>
    </row>
    <row r="161" s="1" customFormat="1" ht="33.75" outlineLevel="2" spans="1:40">
      <c r="A161" s="15">
        <v>157</v>
      </c>
      <c r="B161" s="15" t="s">
        <v>209</v>
      </c>
      <c r="C161" s="16" t="s">
        <v>1955</v>
      </c>
      <c r="D161" s="16"/>
      <c r="E161" s="15" t="s">
        <v>1956</v>
      </c>
      <c r="F161" s="15" t="s">
        <v>1957</v>
      </c>
      <c r="G161" s="16" t="s">
        <v>1958</v>
      </c>
      <c r="H161" s="16" t="s">
        <v>1959</v>
      </c>
      <c r="I161" s="16" t="s">
        <v>1960</v>
      </c>
      <c r="J161" s="16" t="s">
        <v>1961</v>
      </c>
      <c r="K161" s="16" t="s">
        <v>1962</v>
      </c>
      <c r="L161" s="16" t="s">
        <v>1963</v>
      </c>
      <c r="M161" s="16" t="s">
        <v>24</v>
      </c>
      <c r="N161" s="15">
        <v>1</v>
      </c>
      <c r="O161" s="32">
        <v>16</v>
      </c>
      <c r="P161" s="31">
        <f t="shared" si="15"/>
        <v>16000</v>
      </c>
      <c r="Q161" s="46">
        <v>0.08</v>
      </c>
      <c r="R161" s="31">
        <v>24</v>
      </c>
      <c r="S161" s="31">
        <v>80</v>
      </c>
      <c r="T161" s="31">
        <f t="shared" si="16"/>
        <v>1280</v>
      </c>
      <c r="U161" s="31">
        <f t="shared" si="17"/>
        <v>384</v>
      </c>
      <c r="V161" s="31">
        <f t="shared" si="18"/>
        <v>512</v>
      </c>
      <c r="W161" s="32">
        <f t="shared" si="19"/>
        <v>896</v>
      </c>
      <c r="X161" s="47">
        <v>45117</v>
      </c>
      <c r="Y161" s="47">
        <v>45260</v>
      </c>
      <c r="Z161" s="47">
        <v>45102</v>
      </c>
      <c r="AA161" s="15" t="s">
        <v>1964</v>
      </c>
      <c r="AB161" s="16" t="s">
        <v>1965</v>
      </c>
      <c r="AC161" s="15" t="s">
        <v>1956</v>
      </c>
      <c r="AD161" s="15"/>
      <c r="AE161" s="47">
        <v>45110</v>
      </c>
      <c r="AF161" s="31">
        <v>384</v>
      </c>
      <c r="AG161" s="15" t="s">
        <v>1966</v>
      </c>
      <c r="AH161" s="15">
        <v>79086399</v>
      </c>
      <c r="AI161" s="24" t="s">
        <v>1967</v>
      </c>
      <c r="AJ161" s="15"/>
      <c r="AK161" s="15"/>
      <c r="AL161" s="15"/>
      <c r="AM161" s="15"/>
      <c r="AN161" s="58"/>
    </row>
    <row r="162" s="1" customFormat="1" ht="48" customHeight="1" outlineLevel="2" spans="1:40">
      <c r="A162" s="15">
        <v>158</v>
      </c>
      <c r="B162" s="15" t="s">
        <v>209</v>
      </c>
      <c r="C162" s="16" t="s">
        <v>1968</v>
      </c>
      <c r="D162" s="16"/>
      <c r="E162" s="15" t="s">
        <v>1969</v>
      </c>
      <c r="F162" s="15" t="s">
        <v>1970</v>
      </c>
      <c r="G162" s="16" t="s">
        <v>1971</v>
      </c>
      <c r="H162" s="16" t="s">
        <v>1972</v>
      </c>
      <c r="I162" s="16" t="s">
        <v>1973</v>
      </c>
      <c r="J162" s="16" t="s">
        <v>1974</v>
      </c>
      <c r="K162" s="16" t="s">
        <v>1975</v>
      </c>
      <c r="L162" s="16" t="s">
        <v>1976</v>
      </c>
      <c r="M162" s="16" t="s">
        <v>24</v>
      </c>
      <c r="N162" s="15">
        <v>1</v>
      </c>
      <c r="O162" s="32">
        <v>19.5</v>
      </c>
      <c r="P162" s="31">
        <f t="shared" si="15"/>
        <v>19500</v>
      </c>
      <c r="Q162" s="46">
        <v>0.08</v>
      </c>
      <c r="R162" s="31">
        <v>24</v>
      </c>
      <c r="S162" s="31">
        <v>80</v>
      </c>
      <c r="T162" s="31">
        <f t="shared" si="16"/>
        <v>1560</v>
      </c>
      <c r="U162" s="31">
        <f t="shared" si="17"/>
        <v>468</v>
      </c>
      <c r="V162" s="31">
        <f t="shared" si="18"/>
        <v>624</v>
      </c>
      <c r="W162" s="32">
        <f t="shared" si="19"/>
        <v>1092</v>
      </c>
      <c r="X162" s="47">
        <v>45117</v>
      </c>
      <c r="Y162" s="47">
        <v>45260</v>
      </c>
      <c r="Z162" s="47">
        <v>45102</v>
      </c>
      <c r="AA162" s="15" t="s">
        <v>1977</v>
      </c>
      <c r="AB162" s="16" t="s">
        <v>1978</v>
      </c>
      <c r="AC162" s="15" t="s">
        <v>1969</v>
      </c>
      <c r="AD162" s="15"/>
      <c r="AE162" s="47">
        <v>45111</v>
      </c>
      <c r="AF162" s="31">
        <v>468</v>
      </c>
      <c r="AG162" s="15" t="s">
        <v>1969</v>
      </c>
      <c r="AH162" s="15">
        <v>54215409</v>
      </c>
      <c r="AI162" s="24" t="s">
        <v>1979</v>
      </c>
      <c r="AJ162" s="15"/>
      <c r="AK162" s="15"/>
      <c r="AL162" s="15"/>
      <c r="AM162" s="15"/>
      <c r="AN162" s="58"/>
    </row>
    <row r="163" s="1" customFormat="1" ht="33.75" outlineLevel="2" spans="1:40">
      <c r="A163" s="15">
        <v>159</v>
      </c>
      <c r="B163" s="15" t="s">
        <v>209</v>
      </c>
      <c r="C163" s="16" t="s">
        <v>1980</v>
      </c>
      <c r="D163" s="16"/>
      <c r="E163" s="15" t="s">
        <v>1981</v>
      </c>
      <c r="F163" s="15" t="s">
        <v>1982</v>
      </c>
      <c r="G163" s="16" t="s">
        <v>1983</v>
      </c>
      <c r="H163" s="16" t="s">
        <v>1837</v>
      </c>
      <c r="I163" s="16" t="s">
        <v>1984</v>
      </c>
      <c r="J163" s="16" t="s">
        <v>1985</v>
      </c>
      <c r="K163" s="16" t="s">
        <v>1986</v>
      </c>
      <c r="L163" s="16" t="s">
        <v>1987</v>
      </c>
      <c r="M163" s="16" t="s">
        <v>24</v>
      </c>
      <c r="N163" s="15">
        <v>1</v>
      </c>
      <c r="O163" s="32">
        <v>26.5</v>
      </c>
      <c r="P163" s="31">
        <f t="shared" si="15"/>
        <v>26500</v>
      </c>
      <c r="Q163" s="46">
        <v>0.08</v>
      </c>
      <c r="R163" s="31">
        <v>24</v>
      </c>
      <c r="S163" s="31">
        <v>80</v>
      </c>
      <c r="T163" s="31">
        <f t="shared" si="16"/>
        <v>2120</v>
      </c>
      <c r="U163" s="31">
        <f t="shared" si="17"/>
        <v>636</v>
      </c>
      <c r="V163" s="31">
        <f t="shared" si="18"/>
        <v>848</v>
      </c>
      <c r="W163" s="32">
        <f t="shared" si="19"/>
        <v>1484</v>
      </c>
      <c r="X163" s="47">
        <v>45117</v>
      </c>
      <c r="Y163" s="47">
        <v>45260</v>
      </c>
      <c r="Z163" s="47">
        <v>45102</v>
      </c>
      <c r="AA163" s="15" t="s">
        <v>1988</v>
      </c>
      <c r="AB163" s="16" t="s">
        <v>1989</v>
      </c>
      <c r="AC163" s="15" t="s">
        <v>1981</v>
      </c>
      <c r="AD163" s="15"/>
      <c r="AE163" s="47">
        <v>45110</v>
      </c>
      <c r="AF163" s="31">
        <v>636</v>
      </c>
      <c r="AG163" s="15" t="s">
        <v>1945</v>
      </c>
      <c r="AH163" s="15">
        <v>64926399</v>
      </c>
      <c r="AI163" s="24" t="s">
        <v>1990</v>
      </c>
      <c r="AJ163" s="15"/>
      <c r="AK163" s="15"/>
      <c r="AL163" s="15"/>
      <c r="AM163" s="15"/>
      <c r="AN163" s="58"/>
    </row>
    <row r="164" s="1" customFormat="1" ht="33.75" outlineLevel="2" spans="1:40">
      <c r="A164" s="15">
        <v>160</v>
      </c>
      <c r="B164" s="15" t="s">
        <v>209</v>
      </c>
      <c r="C164" s="16" t="s">
        <v>1991</v>
      </c>
      <c r="D164" s="16"/>
      <c r="E164" s="15" t="s">
        <v>1992</v>
      </c>
      <c r="F164" s="15" t="s">
        <v>1946</v>
      </c>
      <c r="G164" s="16" t="s">
        <v>1993</v>
      </c>
      <c r="H164" s="16" t="s">
        <v>1994</v>
      </c>
      <c r="I164" s="16" t="s">
        <v>1995</v>
      </c>
      <c r="J164" s="16" t="s">
        <v>1996</v>
      </c>
      <c r="K164" s="16" t="s">
        <v>1997</v>
      </c>
      <c r="L164" s="16" t="s">
        <v>1998</v>
      </c>
      <c r="M164" s="16" t="s">
        <v>24</v>
      </c>
      <c r="N164" s="15">
        <v>1</v>
      </c>
      <c r="O164" s="32">
        <v>20</v>
      </c>
      <c r="P164" s="31">
        <f t="shared" si="15"/>
        <v>20000</v>
      </c>
      <c r="Q164" s="46">
        <v>0.08</v>
      </c>
      <c r="R164" s="31">
        <v>24</v>
      </c>
      <c r="S164" s="31">
        <v>80</v>
      </c>
      <c r="T164" s="31">
        <f t="shared" si="16"/>
        <v>1600</v>
      </c>
      <c r="U164" s="31">
        <f t="shared" si="17"/>
        <v>480</v>
      </c>
      <c r="V164" s="31">
        <f t="shared" si="18"/>
        <v>640</v>
      </c>
      <c r="W164" s="32">
        <f t="shared" si="19"/>
        <v>1120</v>
      </c>
      <c r="X164" s="47">
        <v>45117</v>
      </c>
      <c r="Y164" s="47">
        <v>45260</v>
      </c>
      <c r="Z164" s="47">
        <v>45102</v>
      </c>
      <c r="AA164" s="15" t="s">
        <v>1999</v>
      </c>
      <c r="AB164" s="16" t="s">
        <v>2000</v>
      </c>
      <c r="AC164" s="15" t="s">
        <v>1992</v>
      </c>
      <c r="AD164" s="15"/>
      <c r="AE164" s="47">
        <v>45110</v>
      </c>
      <c r="AF164" s="31">
        <v>480</v>
      </c>
      <c r="AG164" s="15" t="s">
        <v>1992</v>
      </c>
      <c r="AH164" s="15">
        <v>43977814</v>
      </c>
      <c r="AI164" s="24" t="s">
        <v>2001</v>
      </c>
      <c r="AJ164" s="15"/>
      <c r="AK164" s="15"/>
      <c r="AL164" s="15"/>
      <c r="AM164" s="15"/>
      <c r="AN164" s="58"/>
    </row>
    <row r="165" s="1" customFormat="1" ht="45" outlineLevel="2" spans="1:40">
      <c r="A165" s="15">
        <v>161</v>
      </c>
      <c r="B165" s="15" t="s">
        <v>209</v>
      </c>
      <c r="C165" s="16" t="s">
        <v>2002</v>
      </c>
      <c r="D165" s="16"/>
      <c r="E165" s="15" t="s">
        <v>2003</v>
      </c>
      <c r="F165" s="15" t="s">
        <v>2004</v>
      </c>
      <c r="G165" s="16" t="s">
        <v>2005</v>
      </c>
      <c r="H165" s="16" t="s">
        <v>2006</v>
      </c>
      <c r="I165" s="16" t="s">
        <v>2007</v>
      </c>
      <c r="J165" s="16" t="s">
        <v>2008</v>
      </c>
      <c r="K165" s="16" t="s">
        <v>2009</v>
      </c>
      <c r="L165" s="16" t="s">
        <v>2010</v>
      </c>
      <c r="M165" s="16" t="s">
        <v>24</v>
      </c>
      <c r="N165" s="15">
        <v>1</v>
      </c>
      <c r="O165" s="32">
        <v>22.1</v>
      </c>
      <c r="P165" s="31">
        <f t="shared" si="15"/>
        <v>22100</v>
      </c>
      <c r="Q165" s="46">
        <v>0.08</v>
      </c>
      <c r="R165" s="31">
        <v>24</v>
      </c>
      <c r="S165" s="31">
        <v>80</v>
      </c>
      <c r="T165" s="31">
        <f t="shared" si="16"/>
        <v>1768</v>
      </c>
      <c r="U165" s="31">
        <f t="shared" si="17"/>
        <v>530.4</v>
      </c>
      <c r="V165" s="31">
        <f t="shared" si="18"/>
        <v>707.2</v>
      </c>
      <c r="W165" s="32">
        <f t="shared" si="19"/>
        <v>1237.6</v>
      </c>
      <c r="X165" s="47">
        <v>45117</v>
      </c>
      <c r="Y165" s="47">
        <v>45260</v>
      </c>
      <c r="Z165" s="47">
        <v>45102</v>
      </c>
      <c r="AA165" s="15" t="s">
        <v>2011</v>
      </c>
      <c r="AB165" s="16" t="s">
        <v>2012</v>
      </c>
      <c r="AC165" s="15" t="s">
        <v>2003</v>
      </c>
      <c r="AD165" s="15"/>
      <c r="AE165" s="47">
        <v>45110</v>
      </c>
      <c r="AF165" s="31">
        <v>530.4</v>
      </c>
      <c r="AG165" s="15" t="s">
        <v>2003</v>
      </c>
      <c r="AH165" s="15">
        <v>65181810</v>
      </c>
      <c r="AI165" s="24" t="s">
        <v>2013</v>
      </c>
      <c r="AJ165" s="15"/>
      <c r="AK165" s="15"/>
      <c r="AL165" s="15"/>
      <c r="AM165" s="15"/>
      <c r="AN165" s="58"/>
    </row>
    <row r="166" s="1" customFormat="1" ht="45" outlineLevel="2" spans="1:40">
      <c r="A166" s="15">
        <v>162</v>
      </c>
      <c r="B166" s="15" t="s">
        <v>209</v>
      </c>
      <c r="C166" s="16" t="s">
        <v>2014</v>
      </c>
      <c r="D166" s="16"/>
      <c r="E166" s="15" t="s">
        <v>2015</v>
      </c>
      <c r="F166" s="15" t="s">
        <v>2004</v>
      </c>
      <c r="G166" s="16" t="s">
        <v>2016</v>
      </c>
      <c r="H166" s="16" t="s">
        <v>2017</v>
      </c>
      <c r="I166" s="16" t="s">
        <v>2018</v>
      </c>
      <c r="J166" s="16" t="s">
        <v>2019</v>
      </c>
      <c r="K166" s="16" t="s">
        <v>2020</v>
      </c>
      <c r="L166" s="16" t="s">
        <v>2021</v>
      </c>
      <c r="M166" s="16" t="s">
        <v>24</v>
      </c>
      <c r="N166" s="15">
        <v>1</v>
      </c>
      <c r="O166" s="32">
        <v>26.5</v>
      </c>
      <c r="P166" s="31">
        <f t="shared" si="15"/>
        <v>26500</v>
      </c>
      <c r="Q166" s="46">
        <v>0.08</v>
      </c>
      <c r="R166" s="31">
        <v>24</v>
      </c>
      <c r="S166" s="31">
        <v>80</v>
      </c>
      <c r="T166" s="31">
        <f t="shared" si="16"/>
        <v>2120</v>
      </c>
      <c r="U166" s="31">
        <f t="shared" si="17"/>
        <v>636</v>
      </c>
      <c r="V166" s="31">
        <f t="shared" si="18"/>
        <v>848</v>
      </c>
      <c r="W166" s="32">
        <f t="shared" si="19"/>
        <v>1484</v>
      </c>
      <c r="X166" s="47">
        <v>45117</v>
      </c>
      <c r="Y166" s="47">
        <v>45260</v>
      </c>
      <c r="Z166" s="47">
        <v>45102</v>
      </c>
      <c r="AA166" s="15" t="s">
        <v>2022</v>
      </c>
      <c r="AB166" s="16" t="s">
        <v>2023</v>
      </c>
      <c r="AC166" s="15" t="s">
        <v>2015</v>
      </c>
      <c r="AD166" s="15"/>
      <c r="AE166" s="47">
        <v>45110</v>
      </c>
      <c r="AF166" s="31">
        <v>636</v>
      </c>
      <c r="AG166" s="15" t="s">
        <v>2015</v>
      </c>
      <c r="AH166" s="15">
        <v>56300813</v>
      </c>
      <c r="AI166" s="24" t="s">
        <v>2024</v>
      </c>
      <c r="AJ166" s="15"/>
      <c r="AK166" s="15"/>
      <c r="AL166" s="15"/>
      <c r="AM166" s="15"/>
      <c r="AN166" s="58"/>
    </row>
    <row r="167" s="1" customFormat="1" ht="45" outlineLevel="2" spans="1:40">
      <c r="A167" s="15">
        <v>163</v>
      </c>
      <c r="B167" s="15" t="s">
        <v>209</v>
      </c>
      <c r="C167" s="16" t="s">
        <v>2025</v>
      </c>
      <c r="D167" s="16"/>
      <c r="E167" s="15" t="s">
        <v>2026</v>
      </c>
      <c r="F167" s="15" t="s">
        <v>2004</v>
      </c>
      <c r="G167" s="16" t="s">
        <v>2027</v>
      </c>
      <c r="H167" s="16" t="s">
        <v>2028</v>
      </c>
      <c r="I167" s="16" t="s">
        <v>2029</v>
      </c>
      <c r="J167" s="16" t="s">
        <v>2030</v>
      </c>
      <c r="K167" s="16" t="s">
        <v>2031</v>
      </c>
      <c r="L167" s="16" t="s">
        <v>2032</v>
      </c>
      <c r="M167" s="16" t="s">
        <v>24</v>
      </c>
      <c r="N167" s="15">
        <v>1</v>
      </c>
      <c r="O167" s="32">
        <v>26.5</v>
      </c>
      <c r="P167" s="31">
        <f t="shared" si="15"/>
        <v>26500</v>
      </c>
      <c r="Q167" s="46">
        <v>0.08</v>
      </c>
      <c r="R167" s="31">
        <v>24</v>
      </c>
      <c r="S167" s="31">
        <v>80</v>
      </c>
      <c r="T167" s="31">
        <f t="shared" si="16"/>
        <v>2120</v>
      </c>
      <c r="U167" s="31">
        <f t="shared" si="17"/>
        <v>636</v>
      </c>
      <c r="V167" s="31">
        <f t="shared" si="18"/>
        <v>848</v>
      </c>
      <c r="W167" s="32">
        <f t="shared" si="19"/>
        <v>1484</v>
      </c>
      <c r="X167" s="47">
        <v>45117</v>
      </c>
      <c r="Y167" s="47">
        <v>45260</v>
      </c>
      <c r="Z167" s="47">
        <v>45102</v>
      </c>
      <c r="AA167" s="15" t="s">
        <v>2033</v>
      </c>
      <c r="AB167" s="16" t="s">
        <v>2034</v>
      </c>
      <c r="AC167" s="15" t="s">
        <v>2026</v>
      </c>
      <c r="AD167" s="15"/>
      <c r="AE167" s="47">
        <v>45110</v>
      </c>
      <c r="AF167" s="31">
        <v>636</v>
      </c>
      <c r="AG167" s="15" t="s">
        <v>2035</v>
      </c>
      <c r="AH167" s="118" t="s">
        <v>2036</v>
      </c>
      <c r="AI167" s="24" t="s">
        <v>2037</v>
      </c>
      <c r="AJ167" s="15"/>
      <c r="AK167" s="15"/>
      <c r="AL167" s="15"/>
      <c r="AM167" s="15"/>
      <c r="AN167" s="58"/>
    </row>
    <row r="168" s="1" customFormat="1" ht="45" outlineLevel="2" spans="1:40">
      <c r="A168" s="15">
        <v>164</v>
      </c>
      <c r="B168" s="15" t="s">
        <v>209</v>
      </c>
      <c r="C168" s="16" t="s">
        <v>2038</v>
      </c>
      <c r="D168" s="16"/>
      <c r="E168" s="15" t="s">
        <v>2039</v>
      </c>
      <c r="F168" s="15" t="s">
        <v>2004</v>
      </c>
      <c r="G168" s="16" t="s">
        <v>2040</v>
      </c>
      <c r="H168" s="16" t="s">
        <v>2041</v>
      </c>
      <c r="I168" s="16" t="s">
        <v>2042</v>
      </c>
      <c r="J168" s="16" t="s">
        <v>2043</v>
      </c>
      <c r="K168" s="16" t="s">
        <v>2044</v>
      </c>
      <c r="L168" s="16" t="s">
        <v>2045</v>
      </c>
      <c r="M168" s="16" t="s">
        <v>24</v>
      </c>
      <c r="N168" s="15">
        <v>1</v>
      </c>
      <c r="O168" s="32">
        <v>26.5</v>
      </c>
      <c r="P168" s="31">
        <f t="shared" si="15"/>
        <v>26500</v>
      </c>
      <c r="Q168" s="46">
        <v>0.08</v>
      </c>
      <c r="R168" s="31">
        <v>24</v>
      </c>
      <c r="S168" s="31">
        <v>80</v>
      </c>
      <c r="T168" s="31">
        <f t="shared" si="16"/>
        <v>2120</v>
      </c>
      <c r="U168" s="31">
        <f t="shared" si="17"/>
        <v>636</v>
      </c>
      <c r="V168" s="31">
        <f t="shared" si="18"/>
        <v>848</v>
      </c>
      <c r="W168" s="32">
        <f t="shared" si="19"/>
        <v>1484</v>
      </c>
      <c r="X168" s="47">
        <v>45117</v>
      </c>
      <c r="Y168" s="47">
        <v>45260</v>
      </c>
      <c r="Z168" s="47">
        <v>45102</v>
      </c>
      <c r="AA168" s="15" t="s">
        <v>2046</v>
      </c>
      <c r="AB168" s="16" t="s">
        <v>2047</v>
      </c>
      <c r="AC168" s="15" t="s">
        <v>2039</v>
      </c>
      <c r="AD168" s="15"/>
      <c r="AE168" s="47">
        <v>45110</v>
      </c>
      <c r="AF168" s="31">
        <v>636</v>
      </c>
      <c r="AG168" s="15" t="s">
        <v>1966</v>
      </c>
      <c r="AH168" s="15">
        <v>94381396</v>
      </c>
      <c r="AI168" s="24" t="s">
        <v>2048</v>
      </c>
      <c r="AJ168" s="15"/>
      <c r="AK168" s="15"/>
      <c r="AL168" s="15"/>
      <c r="AM168" s="15"/>
      <c r="AN168" s="58"/>
    </row>
    <row r="169" s="1" customFormat="1" ht="33.75" outlineLevel="2" spans="1:40">
      <c r="A169" s="15">
        <v>165</v>
      </c>
      <c r="B169" s="15" t="s">
        <v>209</v>
      </c>
      <c r="C169" s="16" t="s">
        <v>2049</v>
      </c>
      <c r="D169" s="16"/>
      <c r="E169" s="15" t="s">
        <v>2050</v>
      </c>
      <c r="F169" s="15" t="s">
        <v>2051</v>
      </c>
      <c r="G169" s="16" t="s">
        <v>2052</v>
      </c>
      <c r="H169" s="16" t="s">
        <v>2053</v>
      </c>
      <c r="I169" s="16" t="s">
        <v>2054</v>
      </c>
      <c r="J169" s="16" t="s">
        <v>2055</v>
      </c>
      <c r="K169" s="16" t="s">
        <v>2056</v>
      </c>
      <c r="L169" s="16" t="s">
        <v>2057</v>
      </c>
      <c r="M169" s="16" t="s">
        <v>24</v>
      </c>
      <c r="N169" s="15">
        <v>1</v>
      </c>
      <c r="O169" s="32">
        <v>25.5</v>
      </c>
      <c r="P169" s="31">
        <f t="shared" si="15"/>
        <v>25500</v>
      </c>
      <c r="Q169" s="46">
        <v>0.08</v>
      </c>
      <c r="R169" s="31">
        <v>24</v>
      </c>
      <c r="S169" s="31">
        <v>80</v>
      </c>
      <c r="T169" s="31">
        <f t="shared" si="16"/>
        <v>2040</v>
      </c>
      <c r="U169" s="31">
        <f t="shared" si="17"/>
        <v>612</v>
      </c>
      <c r="V169" s="31">
        <f t="shared" si="18"/>
        <v>816</v>
      </c>
      <c r="W169" s="32">
        <f t="shared" si="19"/>
        <v>1428</v>
      </c>
      <c r="X169" s="47">
        <v>45117</v>
      </c>
      <c r="Y169" s="47">
        <v>45260</v>
      </c>
      <c r="Z169" s="47">
        <v>45102</v>
      </c>
      <c r="AA169" s="15" t="s">
        <v>2058</v>
      </c>
      <c r="AB169" s="16" t="s">
        <v>2059</v>
      </c>
      <c r="AC169" s="15" t="s">
        <v>2050</v>
      </c>
      <c r="AD169" s="15"/>
      <c r="AE169" s="47">
        <v>45110</v>
      </c>
      <c r="AF169" s="31">
        <v>612</v>
      </c>
      <c r="AG169" s="15" t="s">
        <v>2050</v>
      </c>
      <c r="AH169" s="15">
        <v>53275396</v>
      </c>
      <c r="AI169" s="24" t="s">
        <v>2060</v>
      </c>
      <c r="AJ169" s="15"/>
      <c r="AK169" s="15"/>
      <c r="AL169" s="15"/>
      <c r="AM169" s="15"/>
      <c r="AN169" s="58"/>
    </row>
    <row r="170" s="1" customFormat="1" ht="45" outlineLevel="2" spans="1:40">
      <c r="A170" s="15">
        <v>166</v>
      </c>
      <c r="B170" s="15" t="s">
        <v>209</v>
      </c>
      <c r="C170" s="17" t="s">
        <v>2061</v>
      </c>
      <c r="D170" s="16"/>
      <c r="E170" s="15" t="s">
        <v>2062</v>
      </c>
      <c r="F170" s="17" t="s">
        <v>2063</v>
      </c>
      <c r="G170" s="16" t="s">
        <v>2064</v>
      </c>
      <c r="H170" s="16" t="s">
        <v>2065</v>
      </c>
      <c r="I170" s="16" t="s">
        <v>2066</v>
      </c>
      <c r="J170" s="16" t="s">
        <v>2067</v>
      </c>
      <c r="K170" s="16" t="s">
        <v>2068</v>
      </c>
      <c r="L170" s="16" t="s">
        <v>2069</v>
      </c>
      <c r="M170" s="16" t="s">
        <v>24</v>
      </c>
      <c r="N170" s="15">
        <v>1</v>
      </c>
      <c r="O170" s="32">
        <v>38</v>
      </c>
      <c r="P170" s="31">
        <f t="shared" si="15"/>
        <v>38000</v>
      </c>
      <c r="Q170" s="46">
        <v>0.08</v>
      </c>
      <c r="R170" s="31">
        <v>24</v>
      </c>
      <c r="S170" s="31">
        <v>80</v>
      </c>
      <c r="T170" s="31">
        <f t="shared" si="16"/>
        <v>3040</v>
      </c>
      <c r="U170" s="31">
        <f t="shared" si="17"/>
        <v>912</v>
      </c>
      <c r="V170" s="31">
        <f t="shared" si="18"/>
        <v>1216</v>
      </c>
      <c r="W170" s="32">
        <f t="shared" si="19"/>
        <v>2128</v>
      </c>
      <c r="X170" s="47">
        <v>45117</v>
      </c>
      <c r="Y170" s="47">
        <v>45260</v>
      </c>
      <c r="Z170" s="47">
        <v>45102</v>
      </c>
      <c r="AA170" s="15" t="s">
        <v>2070</v>
      </c>
      <c r="AB170" s="16" t="s">
        <v>2071</v>
      </c>
      <c r="AC170" s="15" t="s">
        <v>2062</v>
      </c>
      <c r="AD170" s="15"/>
      <c r="AE170" s="47">
        <v>45106</v>
      </c>
      <c r="AF170" s="31">
        <v>912</v>
      </c>
      <c r="AG170" s="15" t="s">
        <v>2062</v>
      </c>
      <c r="AH170" s="15">
        <v>30961346</v>
      </c>
      <c r="AI170" s="15" t="s">
        <v>2072</v>
      </c>
      <c r="AJ170" s="15"/>
      <c r="AK170" s="15"/>
      <c r="AL170" s="15"/>
      <c r="AM170" s="15"/>
      <c r="AN170" s="58"/>
    </row>
    <row r="171" s="1" customFormat="1" ht="33.75" outlineLevel="2" spans="1:40">
      <c r="A171" s="15">
        <v>167</v>
      </c>
      <c r="B171" s="15" t="s">
        <v>120</v>
      </c>
      <c r="C171" s="17" t="s">
        <v>2073</v>
      </c>
      <c r="D171" s="16"/>
      <c r="E171" s="67" t="s">
        <v>2074</v>
      </c>
      <c r="F171" s="68" t="s">
        <v>2075</v>
      </c>
      <c r="G171" s="21" t="s">
        <v>2076</v>
      </c>
      <c r="H171" s="21" t="s">
        <v>2077</v>
      </c>
      <c r="I171" s="21" t="s">
        <v>2078</v>
      </c>
      <c r="J171" s="21" t="s">
        <v>2079</v>
      </c>
      <c r="K171" s="21" t="s">
        <v>2080</v>
      </c>
      <c r="L171" s="21" t="s">
        <v>2081</v>
      </c>
      <c r="M171" s="16" t="s">
        <v>24</v>
      </c>
      <c r="N171" s="15">
        <v>1</v>
      </c>
      <c r="O171" s="31">
        <v>20</v>
      </c>
      <c r="P171" s="31">
        <f t="shared" si="15"/>
        <v>20000</v>
      </c>
      <c r="Q171" s="46">
        <v>0.08</v>
      </c>
      <c r="R171" s="31">
        <v>24</v>
      </c>
      <c r="S171" s="31">
        <v>80</v>
      </c>
      <c r="T171" s="31">
        <f t="shared" si="16"/>
        <v>1600</v>
      </c>
      <c r="U171" s="31">
        <f t="shared" si="17"/>
        <v>480</v>
      </c>
      <c r="V171" s="31">
        <f t="shared" si="18"/>
        <v>640</v>
      </c>
      <c r="W171" s="32">
        <f t="shared" si="19"/>
        <v>1120</v>
      </c>
      <c r="X171" s="47">
        <v>45117</v>
      </c>
      <c r="Y171" s="47">
        <v>45260</v>
      </c>
      <c r="Z171" s="47">
        <v>45102</v>
      </c>
      <c r="AA171" s="15" t="s">
        <v>2082</v>
      </c>
      <c r="AB171" s="16" t="s">
        <v>2083</v>
      </c>
      <c r="AC171" s="67" t="s">
        <v>2074</v>
      </c>
      <c r="AD171" s="15"/>
      <c r="AE171" s="47">
        <v>45105</v>
      </c>
      <c r="AF171" s="31">
        <v>480</v>
      </c>
      <c r="AG171" s="67" t="s">
        <v>2074</v>
      </c>
      <c r="AH171" s="15">
        <v>43533503</v>
      </c>
      <c r="AI171" s="15" t="s">
        <v>2084</v>
      </c>
      <c r="AJ171" s="15"/>
      <c r="AK171" s="15"/>
      <c r="AL171" s="15"/>
      <c r="AM171" s="15"/>
      <c r="AN171" s="58"/>
    </row>
    <row r="172" s="1" customFormat="1" ht="67.5" outlineLevel="2" spans="1:40">
      <c r="A172" s="15">
        <v>168</v>
      </c>
      <c r="B172" s="15" t="s">
        <v>223</v>
      </c>
      <c r="C172" s="17" t="s">
        <v>2085</v>
      </c>
      <c r="D172" s="16"/>
      <c r="E172" s="15" t="s">
        <v>225</v>
      </c>
      <c r="F172" s="15" t="s">
        <v>226</v>
      </c>
      <c r="G172" s="16" t="s">
        <v>227</v>
      </c>
      <c r="H172" s="16" t="s">
        <v>228</v>
      </c>
      <c r="I172" s="16" t="s">
        <v>229</v>
      </c>
      <c r="J172" s="16" t="s">
        <v>230</v>
      </c>
      <c r="K172" s="16" t="s">
        <v>231</v>
      </c>
      <c r="L172" s="16" t="s">
        <v>232</v>
      </c>
      <c r="M172" s="15" t="s">
        <v>24</v>
      </c>
      <c r="N172" s="15">
        <v>1</v>
      </c>
      <c r="O172" s="32">
        <v>40</v>
      </c>
      <c r="P172" s="31">
        <f t="shared" si="15"/>
        <v>40000</v>
      </c>
      <c r="Q172" s="46">
        <v>0.08</v>
      </c>
      <c r="R172" s="31">
        <v>24</v>
      </c>
      <c r="S172" s="31">
        <v>80</v>
      </c>
      <c r="T172" s="31">
        <f t="shared" si="16"/>
        <v>3200</v>
      </c>
      <c r="U172" s="31">
        <f t="shared" si="17"/>
        <v>960</v>
      </c>
      <c r="V172" s="31">
        <f t="shared" si="18"/>
        <v>1280</v>
      </c>
      <c r="W172" s="32">
        <f t="shared" si="19"/>
        <v>2240</v>
      </c>
      <c r="X172" s="47">
        <v>45117</v>
      </c>
      <c r="Y172" s="47">
        <v>45260</v>
      </c>
      <c r="Z172" s="47">
        <v>45102</v>
      </c>
      <c r="AA172" s="15" t="s">
        <v>2086</v>
      </c>
      <c r="AB172" s="16" t="s">
        <v>2087</v>
      </c>
      <c r="AC172" s="15" t="s">
        <v>225</v>
      </c>
      <c r="AD172" s="15"/>
      <c r="AE172" s="47">
        <v>45107</v>
      </c>
      <c r="AF172" s="31">
        <v>960</v>
      </c>
      <c r="AG172" s="15" t="s">
        <v>235</v>
      </c>
      <c r="AH172" s="15">
        <v>55008000</v>
      </c>
      <c r="AI172" s="15" t="s">
        <v>2088</v>
      </c>
      <c r="AJ172" s="15"/>
      <c r="AK172" s="15"/>
      <c r="AL172" s="15"/>
      <c r="AM172" s="15"/>
      <c r="AN172" s="58"/>
    </row>
    <row r="173" s="1" customFormat="1" ht="22.5" outlineLevel="1" spans="1:40">
      <c r="A173" s="15"/>
      <c r="B173" s="15"/>
      <c r="C173" s="17"/>
      <c r="D173" s="16"/>
      <c r="E173" s="15"/>
      <c r="F173" s="15"/>
      <c r="G173" s="16"/>
      <c r="H173" s="16"/>
      <c r="I173" s="16"/>
      <c r="J173" s="16"/>
      <c r="K173" s="16"/>
      <c r="L173" s="16"/>
      <c r="M173" s="11" t="s">
        <v>2089</v>
      </c>
      <c r="N173" s="15">
        <f>SUBTOTAL(9,N151:N172)</f>
        <v>22</v>
      </c>
      <c r="O173" s="32">
        <f>SUBTOTAL(9,O151:O172)</f>
        <v>616.6</v>
      </c>
      <c r="P173" s="31"/>
      <c r="Q173" s="46"/>
      <c r="R173" s="31"/>
      <c r="S173" s="31"/>
      <c r="T173" s="31">
        <f>SUBTOTAL(9,T151:T172)</f>
        <v>49328</v>
      </c>
      <c r="U173" s="31">
        <f>SUBTOTAL(9,U151:U172)</f>
        <v>14798.4</v>
      </c>
      <c r="V173" s="31"/>
      <c r="W173" s="32">
        <f>SUBTOTAL(9,W151:W172)</f>
        <v>34529.6</v>
      </c>
      <c r="X173" s="47"/>
      <c r="Y173" s="47"/>
      <c r="Z173" s="47"/>
      <c r="AA173" s="15"/>
      <c r="AB173" s="16"/>
      <c r="AC173" s="15"/>
      <c r="AD173" s="15"/>
      <c r="AE173" s="47"/>
      <c r="AF173" s="31"/>
      <c r="AG173" s="15"/>
      <c r="AH173" s="15"/>
      <c r="AI173" s="15"/>
      <c r="AJ173" s="15"/>
      <c r="AK173" s="15"/>
      <c r="AL173" s="15"/>
      <c r="AM173" s="15"/>
      <c r="AN173" s="58"/>
    </row>
    <row r="174" s="1" customFormat="1" ht="33.75" outlineLevel="2" spans="1:40">
      <c r="A174" s="15">
        <v>169</v>
      </c>
      <c r="B174" s="15" t="s">
        <v>1424</v>
      </c>
      <c r="C174" s="16" t="s">
        <v>2090</v>
      </c>
      <c r="D174" s="16"/>
      <c r="E174" s="15" t="s">
        <v>2091</v>
      </c>
      <c r="F174" s="15" t="s">
        <v>2092</v>
      </c>
      <c r="G174" s="16" t="s">
        <v>2093</v>
      </c>
      <c r="H174" s="16" t="s">
        <v>2094</v>
      </c>
      <c r="I174" s="16" t="s">
        <v>2095</v>
      </c>
      <c r="J174" s="16" t="s">
        <v>2096</v>
      </c>
      <c r="K174" s="16" t="s">
        <v>2097</v>
      </c>
      <c r="L174" s="16" t="s">
        <v>2098</v>
      </c>
      <c r="M174" s="15" t="s">
        <v>25</v>
      </c>
      <c r="N174" s="15">
        <v>1</v>
      </c>
      <c r="O174" s="31">
        <v>4</v>
      </c>
      <c r="P174" s="31">
        <f t="shared" ref="P174:P193" si="20">O174*1500</f>
        <v>6000</v>
      </c>
      <c r="Q174" s="46">
        <v>0.07</v>
      </c>
      <c r="R174" s="31">
        <v>21</v>
      </c>
      <c r="S174" s="31">
        <v>105</v>
      </c>
      <c r="T174" s="31">
        <f t="shared" ref="T174:T193" si="21">O174*S174</f>
        <v>420</v>
      </c>
      <c r="U174" s="31">
        <f t="shared" ref="U174:U193" si="22">O174*R174</f>
        <v>84</v>
      </c>
      <c r="V174" s="31">
        <f t="shared" ref="V174:V193" si="23">T174*0.2</f>
        <v>84</v>
      </c>
      <c r="W174" s="32">
        <f t="shared" ref="W174:W198" si="24">T174-U174</f>
        <v>336</v>
      </c>
      <c r="X174" s="47">
        <v>45108</v>
      </c>
      <c r="Y174" s="47">
        <v>45473</v>
      </c>
      <c r="Z174" s="47">
        <v>45102</v>
      </c>
      <c r="AA174" s="15" t="s">
        <v>2099</v>
      </c>
      <c r="AB174" s="16" t="s">
        <v>2100</v>
      </c>
      <c r="AC174" s="15" t="s">
        <v>2091</v>
      </c>
      <c r="AD174" s="15"/>
      <c r="AE174" s="47">
        <v>45104</v>
      </c>
      <c r="AF174" s="31">
        <v>84</v>
      </c>
      <c r="AG174" s="15" t="s">
        <v>2091</v>
      </c>
      <c r="AH174" s="15">
        <v>18907323</v>
      </c>
      <c r="AI174" s="15" t="s">
        <v>2101</v>
      </c>
      <c r="AJ174" s="15"/>
      <c r="AK174" s="15"/>
      <c r="AL174" s="15"/>
      <c r="AM174" s="15"/>
      <c r="AN174" s="58"/>
    </row>
    <row r="175" s="1" customFormat="1" ht="33.75" outlineLevel="2" spans="1:40">
      <c r="A175" s="15">
        <v>170</v>
      </c>
      <c r="B175" s="15" t="s">
        <v>70</v>
      </c>
      <c r="C175" s="17" t="s">
        <v>2102</v>
      </c>
      <c r="D175" s="16"/>
      <c r="E175" s="15" t="s">
        <v>2103</v>
      </c>
      <c r="F175" s="15" t="s">
        <v>2104</v>
      </c>
      <c r="G175" s="16" t="s">
        <v>2105</v>
      </c>
      <c r="H175" s="16" t="s">
        <v>2106</v>
      </c>
      <c r="I175" s="16" t="s">
        <v>2107</v>
      </c>
      <c r="J175" s="16" t="s">
        <v>2108</v>
      </c>
      <c r="K175" s="16" t="s">
        <v>2109</v>
      </c>
      <c r="L175" s="16" t="s">
        <v>2110</v>
      </c>
      <c r="M175" s="15" t="s">
        <v>25</v>
      </c>
      <c r="N175" s="15">
        <v>1</v>
      </c>
      <c r="O175" s="32">
        <v>15</v>
      </c>
      <c r="P175" s="31">
        <f t="shared" si="20"/>
        <v>22500</v>
      </c>
      <c r="Q175" s="46">
        <v>0.07</v>
      </c>
      <c r="R175" s="31">
        <v>21</v>
      </c>
      <c r="S175" s="31">
        <v>105</v>
      </c>
      <c r="T175" s="31">
        <f t="shared" si="21"/>
        <v>1575</v>
      </c>
      <c r="U175" s="31">
        <f t="shared" si="22"/>
        <v>315</v>
      </c>
      <c r="V175" s="31">
        <f t="shared" si="23"/>
        <v>315</v>
      </c>
      <c r="W175" s="32">
        <f t="shared" si="24"/>
        <v>1260</v>
      </c>
      <c r="X175" s="47">
        <v>45118</v>
      </c>
      <c r="Y175" s="47">
        <v>45483</v>
      </c>
      <c r="Z175" s="47">
        <v>45110</v>
      </c>
      <c r="AA175" s="15" t="s">
        <v>2111</v>
      </c>
      <c r="AB175" s="16" t="s">
        <v>2112</v>
      </c>
      <c r="AC175" s="15" t="s">
        <v>2103</v>
      </c>
      <c r="AD175" s="15"/>
      <c r="AE175" s="47">
        <v>45110</v>
      </c>
      <c r="AF175" s="31">
        <v>3315</v>
      </c>
      <c r="AG175" s="15" t="s">
        <v>2103</v>
      </c>
      <c r="AH175" s="15">
        <v>10031814</v>
      </c>
      <c r="AI175" s="24" t="s">
        <v>2113</v>
      </c>
      <c r="AJ175" s="15"/>
      <c r="AK175" s="15" t="s">
        <v>2114</v>
      </c>
      <c r="AL175" s="15"/>
      <c r="AM175" s="15"/>
      <c r="AN175" s="58"/>
    </row>
    <row r="176" s="1" customFormat="1" ht="33.75" outlineLevel="2" spans="1:40">
      <c r="A176" s="15">
        <v>171</v>
      </c>
      <c r="B176" s="15" t="s">
        <v>70</v>
      </c>
      <c r="C176" s="17" t="s">
        <v>2115</v>
      </c>
      <c r="D176" s="16"/>
      <c r="E176" s="15" t="s">
        <v>2116</v>
      </c>
      <c r="F176" s="15" t="s">
        <v>2117</v>
      </c>
      <c r="G176" s="16" t="s">
        <v>2118</v>
      </c>
      <c r="H176" s="16" t="s">
        <v>2119</v>
      </c>
      <c r="I176" s="16" t="s">
        <v>2120</v>
      </c>
      <c r="J176" s="16" t="s">
        <v>2121</v>
      </c>
      <c r="K176" s="16" t="s">
        <v>2122</v>
      </c>
      <c r="L176" s="16" t="s">
        <v>2123</v>
      </c>
      <c r="M176" s="15" t="s">
        <v>25</v>
      </c>
      <c r="N176" s="15">
        <v>1</v>
      </c>
      <c r="O176" s="32">
        <v>2</v>
      </c>
      <c r="P176" s="31">
        <f t="shared" si="20"/>
        <v>3000</v>
      </c>
      <c r="Q176" s="46">
        <v>0.07</v>
      </c>
      <c r="R176" s="31">
        <v>21</v>
      </c>
      <c r="S176" s="31">
        <v>105</v>
      </c>
      <c r="T176" s="31">
        <f t="shared" si="21"/>
        <v>210</v>
      </c>
      <c r="U176" s="31">
        <f t="shared" si="22"/>
        <v>42</v>
      </c>
      <c r="V176" s="31">
        <f t="shared" si="23"/>
        <v>42</v>
      </c>
      <c r="W176" s="32">
        <f t="shared" si="24"/>
        <v>168</v>
      </c>
      <c r="X176" s="47">
        <v>45118</v>
      </c>
      <c r="Y176" s="47">
        <v>45483</v>
      </c>
      <c r="Z176" s="47">
        <v>45110</v>
      </c>
      <c r="AA176" s="15" t="s">
        <v>2124</v>
      </c>
      <c r="AB176" s="16" t="s">
        <v>2125</v>
      </c>
      <c r="AC176" s="15" t="s">
        <v>2116</v>
      </c>
      <c r="AD176" s="15"/>
      <c r="AE176" s="47">
        <v>45110</v>
      </c>
      <c r="AF176" s="31">
        <v>42</v>
      </c>
      <c r="AG176" s="15" t="s">
        <v>2126</v>
      </c>
      <c r="AH176" s="15">
        <v>12016813</v>
      </c>
      <c r="AI176" s="24" t="s">
        <v>2127</v>
      </c>
      <c r="AJ176" s="15"/>
      <c r="AK176" s="47">
        <v>45152</v>
      </c>
      <c r="AL176" s="15"/>
      <c r="AM176" s="15"/>
      <c r="AN176" s="58"/>
    </row>
    <row r="177" s="1" customFormat="1" ht="33.75" outlineLevel="2" spans="1:40">
      <c r="A177" s="15">
        <v>172</v>
      </c>
      <c r="B177" s="15" t="s">
        <v>70</v>
      </c>
      <c r="C177" s="16" t="s">
        <v>2128</v>
      </c>
      <c r="D177" s="16"/>
      <c r="E177" s="15" t="s">
        <v>2129</v>
      </c>
      <c r="F177" s="15" t="s">
        <v>2130</v>
      </c>
      <c r="G177" s="16" t="s">
        <v>2131</v>
      </c>
      <c r="H177" s="16" t="s">
        <v>2132</v>
      </c>
      <c r="I177" s="16" t="s">
        <v>2133</v>
      </c>
      <c r="J177" s="16" t="s">
        <v>2134</v>
      </c>
      <c r="K177" s="16" t="s">
        <v>2135</v>
      </c>
      <c r="L177" s="16" t="s">
        <v>2136</v>
      </c>
      <c r="M177" s="15" t="s">
        <v>25</v>
      </c>
      <c r="N177" s="15">
        <v>1</v>
      </c>
      <c r="O177" s="32">
        <v>1</v>
      </c>
      <c r="P177" s="31">
        <f t="shared" si="20"/>
        <v>1500</v>
      </c>
      <c r="Q177" s="46">
        <v>0.07</v>
      </c>
      <c r="R177" s="31">
        <v>21</v>
      </c>
      <c r="S177" s="31">
        <v>105</v>
      </c>
      <c r="T177" s="31">
        <f t="shared" si="21"/>
        <v>105</v>
      </c>
      <c r="U177" s="31">
        <f t="shared" si="22"/>
        <v>21</v>
      </c>
      <c r="V177" s="31">
        <f t="shared" si="23"/>
        <v>21</v>
      </c>
      <c r="W177" s="32">
        <f t="shared" si="24"/>
        <v>84</v>
      </c>
      <c r="X177" s="47">
        <v>45118</v>
      </c>
      <c r="Y177" s="47">
        <v>45483</v>
      </c>
      <c r="Z177" s="47">
        <v>45110</v>
      </c>
      <c r="AA177" s="15" t="s">
        <v>2137</v>
      </c>
      <c r="AB177" s="16" t="s">
        <v>2138</v>
      </c>
      <c r="AC177" s="15" t="s">
        <v>2129</v>
      </c>
      <c r="AD177" s="15"/>
      <c r="AE177" s="47">
        <v>45112</v>
      </c>
      <c r="AF177" s="31">
        <v>341</v>
      </c>
      <c r="AG177" s="15" t="s">
        <v>2139</v>
      </c>
      <c r="AH177" s="15">
        <v>17308420</v>
      </c>
      <c r="AI177" s="24" t="s">
        <v>2140</v>
      </c>
      <c r="AJ177" s="15"/>
      <c r="AK177" s="15"/>
      <c r="AL177" s="15"/>
      <c r="AM177" s="15"/>
      <c r="AN177" s="58"/>
    </row>
    <row r="178" s="1" customFormat="1" ht="33.75" outlineLevel="2" spans="1:40">
      <c r="A178" s="15">
        <v>173</v>
      </c>
      <c r="B178" s="15" t="s">
        <v>70</v>
      </c>
      <c r="C178" s="16" t="s">
        <v>2141</v>
      </c>
      <c r="D178" s="16"/>
      <c r="E178" s="15" t="s">
        <v>2142</v>
      </c>
      <c r="F178" s="15" t="s">
        <v>2143</v>
      </c>
      <c r="G178" s="16" t="s">
        <v>2144</v>
      </c>
      <c r="H178" s="16" t="s">
        <v>2145</v>
      </c>
      <c r="I178" s="16" t="s">
        <v>2146</v>
      </c>
      <c r="J178" s="16" t="s">
        <v>2147</v>
      </c>
      <c r="K178" s="16" t="s">
        <v>2148</v>
      </c>
      <c r="L178" s="16" t="s">
        <v>2149</v>
      </c>
      <c r="M178" s="15" t="s">
        <v>25</v>
      </c>
      <c r="N178" s="15">
        <v>1</v>
      </c>
      <c r="O178" s="32">
        <v>2</v>
      </c>
      <c r="P178" s="31">
        <f t="shared" si="20"/>
        <v>3000</v>
      </c>
      <c r="Q178" s="46">
        <v>0.07</v>
      </c>
      <c r="R178" s="31">
        <v>21</v>
      </c>
      <c r="S178" s="31">
        <v>105</v>
      </c>
      <c r="T178" s="31">
        <f t="shared" si="21"/>
        <v>210</v>
      </c>
      <c r="U178" s="31">
        <f t="shared" si="22"/>
        <v>42</v>
      </c>
      <c r="V178" s="31">
        <f t="shared" si="23"/>
        <v>42</v>
      </c>
      <c r="W178" s="32">
        <f t="shared" si="24"/>
        <v>168</v>
      </c>
      <c r="X178" s="47">
        <v>45125</v>
      </c>
      <c r="Y178" s="47">
        <v>45490</v>
      </c>
      <c r="Z178" s="47">
        <v>45114</v>
      </c>
      <c r="AA178" s="15" t="s">
        <v>2150</v>
      </c>
      <c r="AB178" s="16" t="s">
        <v>2151</v>
      </c>
      <c r="AC178" s="15" t="s">
        <v>2142</v>
      </c>
      <c r="AD178" s="15"/>
      <c r="AE178" s="47">
        <v>45117</v>
      </c>
      <c r="AF178" s="31">
        <v>42</v>
      </c>
      <c r="AG178" s="15" t="s">
        <v>2142</v>
      </c>
      <c r="AH178" s="15">
        <v>17340477</v>
      </c>
      <c r="AI178" s="24" t="s">
        <v>2152</v>
      </c>
      <c r="AJ178" s="15"/>
      <c r="AK178" s="15"/>
      <c r="AL178" s="15"/>
      <c r="AM178" s="15"/>
      <c r="AN178" s="58"/>
    </row>
    <row r="179" s="1" customFormat="1" ht="33.75" outlineLevel="2" spans="1:40">
      <c r="A179" s="15">
        <v>174</v>
      </c>
      <c r="B179" s="15" t="s">
        <v>70</v>
      </c>
      <c r="C179" s="16" t="s">
        <v>2153</v>
      </c>
      <c r="D179" s="16"/>
      <c r="E179" s="15" t="s">
        <v>2154</v>
      </c>
      <c r="F179" s="15" t="s">
        <v>2155</v>
      </c>
      <c r="G179" s="16" t="s">
        <v>2156</v>
      </c>
      <c r="H179" s="16" t="s">
        <v>2157</v>
      </c>
      <c r="I179" s="16" t="s">
        <v>2158</v>
      </c>
      <c r="J179" s="16" t="s">
        <v>2159</v>
      </c>
      <c r="K179" s="16" t="s">
        <v>2160</v>
      </c>
      <c r="L179" s="16" t="s">
        <v>2161</v>
      </c>
      <c r="M179" s="15" t="s">
        <v>25</v>
      </c>
      <c r="N179" s="15">
        <v>1</v>
      </c>
      <c r="O179" s="32">
        <v>7</v>
      </c>
      <c r="P179" s="31">
        <f t="shared" si="20"/>
        <v>10500</v>
      </c>
      <c r="Q179" s="46">
        <v>0.07</v>
      </c>
      <c r="R179" s="31">
        <v>21</v>
      </c>
      <c r="S179" s="31">
        <v>105</v>
      </c>
      <c r="T179" s="31">
        <f t="shared" si="21"/>
        <v>735</v>
      </c>
      <c r="U179" s="31">
        <f t="shared" si="22"/>
        <v>147</v>
      </c>
      <c r="V179" s="31">
        <f t="shared" si="23"/>
        <v>147</v>
      </c>
      <c r="W179" s="32">
        <f t="shared" si="24"/>
        <v>588</v>
      </c>
      <c r="X179" s="47">
        <v>45125</v>
      </c>
      <c r="Y179" s="47">
        <v>45490</v>
      </c>
      <c r="Z179" s="47">
        <v>45114</v>
      </c>
      <c r="AA179" s="15" t="s">
        <v>2162</v>
      </c>
      <c r="AB179" s="16" t="s">
        <v>2163</v>
      </c>
      <c r="AC179" s="15" t="s">
        <v>2154</v>
      </c>
      <c r="AD179" s="15"/>
      <c r="AE179" s="47">
        <v>45117</v>
      </c>
      <c r="AF179" s="31">
        <v>147</v>
      </c>
      <c r="AG179" s="15" t="s">
        <v>2164</v>
      </c>
      <c r="AH179" s="15">
        <v>68503552</v>
      </c>
      <c r="AI179" s="24" t="s">
        <v>2165</v>
      </c>
      <c r="AJ179" s="15"/>
      <c r="AK179" s="15"/>
      <c r="AL179" s="15"/>
      <c r="AM179" s="15"/>
      <c r="AN179" s="58"/>
    </row>
    <row r="180" s="1" customFormat="1" ht="33.75" outlineLevel="2" spans="1:40">
      <c r="A180" s="15">
        <v>175</v>
      </c>
      <c r="B180" s="15" t="s">
        <v>70</v>
      </c>
      <c r="C180" s="16" t="s">
        <v>2166</v>
      </c>
      <c r="D180" s="16"/>
      <c r="E180" s="15" t="s">
        <v>2167</v>
      </c>
      <c r="F180" s="15" t="s">
        <v>2168</v>
      </c>
      <c r="G180" s="16" t="s">
        <v>2169</v>
      </c>
      <c r="H180" s="16" t="s">
        <v>2170</v>
      </c>
      <c r="I180" s="16" t="s">
        <v>2171</v>
      </c>
      <c r="J180" s="16" t="s">
        <v>2172</v>
      </c>
      <c r="K180" s="16" t="s">
        <v>2173</v>
      </c>
      <c r="L180" s="16" t="s">
        <v>2174</v>
      </c>
      <c r="M180" s="15" t="s">
        <v>25</v>
      </c>
      <c r="N180" s="15">
        <v>1</v>
      </c>
      <c r="O180" s="32">
        <v>5</v>
      </c>
      <c r="P180" s="31">
        <f t="shared" si="20"/>
        <v>7500</v>
      </c>
      <c r="Q180" s="46">
        <v>0.07</v>
      </c>
      <c r="R180" s="31">
        <v>21</v>
      </c>
      <c r="S180" s="31">
        <v>105</v>
      </c>
      <c r="T180" s="31">
        <f t="shared" si="21"/>
        <v>525</v>
      </c>
      <c r="U180" s="31">
        <f t="shared" si="22"/>
        <v>105</v>
      </c>
      <c r="V180" s="31">
        <f t="shared" si="23"/>
        <v>105</v>
      </c>
      <c r="W180" s="32">
        <f t="shared" si="24"/>
        <v>420</v>
      </c>
      <c r="X180" s="47">
        <v>45125</v>
      </c>
      <c r="Y180" s="47">
        <v>45490</v>
      </c>
      <c r="Z180" s="47">
        <v>45114</v>
      </c>
      <c r="AA180" s="15" t="s">
        <v>2175</v>
      </c>
      <c r="AB180" s="16" t="s">
        <v>2176</v>
      </c>
      <c r="AC180" s="15" t="s">
        <v>2167</v>
      </c>
      <c r="AD180" s="15"/>
      <c r="AE180" s="47">
        <v>45117</v>
      </c>
      <c r="AF180" s="15">
        <v>1105</v>
      </c>
      <c r="AG180" s="15" t="s">
        <v>2177</v>
      </c>
      <c r="AH180" s="15">
        <v>36367484</v>
      </c>
      <c r="AI180" s="24" t="s">
        <v>2178</v>
      </c>
      <c r="AJ180" s="15"/>
      <c r="AK180" s="15"/>
      <c r="AL180" s="15"/>
      <c r="AM180" s="15"/>
      <c r="AN180" s="58"/>
    </row>
    <row r="181" s="1" customFormat="1" ht="33.75" outlineLevel="2" spans="1:40">
      <c r="A181" s="15">
        <v>176</v>
      </c>
      <c r="B181" s="15" t="s">
        <v>70</v>
      </c>
      <c r="C181" s="17" t="s">
        <v>2179</v>
      </c>
      <c r="D181" s="16"/>
      <c r="E181" s="15" t="s">
        <v>2180</v>
      </c>
      <c r="F181" s="15" t="s">
        <v>2181</v>
      </c>
      <c r="G181" s="16" t="s">
        <v>2182</v>
      </c>
      <c r="H181" s="16" t="s">
        <v>2183</v>
      </c>
      <c r="I181" s="16" t="s">
        <v>2184</v>
      </c>
      <c r="J181" s="16" t="s">
        <v>2185</v>
      </c>
      <c r="K181" s="16" t="s">
        <v>2186</v>
      </c>
      <c r="L181" s="16" t="s">
        <v>2187</v>
      </c>
      <c r="M181" s="15" t="s">
        <v>25</v>
      </c>
      <c r="N181" s="15">
        <v>1</v>
      </c>
      <c r="O181" s="32">
        <v>13</v>
      </c>
      <c r="P181" s="31">
        <f t="shared" si="20"/>
        <v>19500</v>
      </c>
      <c r="Q181" s="46">
        <v>0.07</v>
      </c>
      <c r="R181" s="31">
        <v>21</v>
      </c>
      <c r="S181" s="31">
        <v>105</v>
      </c>
      <c r="T181" s="31">
        <f t="shared" si="21"/>
        <v>1365</v>
      </c>
      <c r="U181" s="31">
        <f t="shared" si="22"/>
        <v>273</v>
      </c>
      <c r="V181" s="31">
        <f t="shared" si="23"/>
        <v>273</v>
      </c>
      <c r="W181" s="32">
        <f t="shared" si="24"/>
        <v>1092</v>
      </c>
      <c r="X181" s="47">
        <v>45125</v>
      </c>
      <c r="Y181" s="47">
        <v>45490</v>
      </c>
      <c r="Z181" s="47">
        <v>45114</v>
      </c>
      <c r="AA181" s="15" t="s">
        <v>2188</v>
      </c>
      <c r="AB181" s="16" t="s">
        <v>2189</v>
      </c>
      <c r="AC181" s="15" t="s">
        <v>2180</v>
      </c>
      <c r="AD181" s="15"/>
      <c r="AE181" s="47">
        <v>45118</v>
      </c>
      <c r="AF181" s="31">
        <v>2273</v>
      </c>
      <c r="AG181" s="15" t="s">
        <v>2180</v>
      </c>
      <c r="AH181" s="15">
        <v>46092491</v>
      </c>
      <c r="AI181" s="24" t="s">
        <v>2190</v>
      </c>
      <c r="AJ181" s="15"/>
      <c r="AK181" s="15"/>
      <c r="AL181" s="15"/>
      <c r="AM181" s="15"/>
      <c r="AN181" s="58"/>
    </row>
    <row r="182" s="1" customFormat="1" ht="33.75" outlineLevel="2" spans="1:40">
      <c r="A182" s="15">
        <v>177</v>
      </c>
      <c r="B182" s="15" t="s">
        <v>70</v>
      </c>
      <c r="C182" s="17" t="s">
        <v>2191</v>
      </c>
      <c r="D182" s="15"/>
      <c r="E182" s="15" t="s">
        <v>2192</v>
      </c>
      <c r="F182" s="15" t="s">
        <v>2193</v>
      </c>
      <c r="G182" s="16" t="s">
        <v>2194</v>
      </c>
      <c r="H182" s="16" t="s">
        <v>2106</v>
      </c>
      <c r="I182" s="16" t="s">
        <v>2195</v>
      </c>
      <c r="J182" s="16" t="s">
        <v>2196</v>
      </c>
      <c r="K182" s="16" t="s">
        <v>2197</v>
      </c>
      <c r="L182" s="16" t="s">
        <v>2198</v>
      </c>
      <c r="M182" s="15" t="s">
        <v>25</v>
      </c>
      <c r="N182" s="15">
        <v>1</v>
      </c>
      <c r="O182" s="32">
        <v>6</v>
      </c>
      <c r="P182" s="31">
        <f t="shared" si="20"/>
        <v>9000</v>
      </c>
      <c r="Q182" s="46">
        <v>0.07</v>
      </c>
      <c r="R182" s="31">
        <v>21</v>
      </c>
      <c r="S182" s="31">
        <v>105</v>
      </c>
      <c r="T182" s="31">
        <f t="shared" si="21"/>
        <v>630</v>
      </c>
      <c r="U182" s="31">
        <f t="shared" si="22"/>
        <v>126</v>
      </c>
      <c r="V182" s="31">
        <f t="shared" si="23"/>
        <v>126</v>
      </c>
      <c r="W182" s="32">
        <f t="shared" si="24"/>
        <v>504</v>
      </c>
      <c r="X182" s="47">
        <v>45140</v>
      </c>
      <c r="Y182" s="47">
        <v>45505</v>
      </c>
      <c r="Z182" s="47">
        <v>45132</v>
      </c>
      <c r="AA182" s="15" t="s">
        <v>2199</v>
      </c>
      <c r="AB182" s="16" t="s">
        <v>2200</v>
      </c>
      <c r="AC182" s="15" t="s">
        <v>2192</v>
      </c>
      <c r="AD182" s="15"/>
      <c r="AE182" s="47">
        <v>45132</v>
      </c>
      <c r="AF182" s="31">
        <v>1726</v>
      </c>
      <c r="AG182" s="15" t="s">
        <v>2192</v>
      </c>
      <c r="AH182" s="15">
        <v>34366159</v>
      </c>
      <c r="AI182" s="24" t="s">
        <v>2201</v>
      </c>
      <c r="AJ182" s="15"/>
      <c r="AK182" s="15" t="s">
        <v>2202</v>
      </c>
      <c r="AL182" s="15"/>
      <c r="AM182" s="15"/>
      <c r="AN182" s="58"/>
    </row>
    <row r="183" s="1" customFormat="1" ht="33.75" outlineLevel="2" spans="1:40">
      <c r="A183" s="15">
        <v>178</v>
      </c>
      <c r="B183" s="15" t="s">
        <v>70</v>
      </c>
      <c r="C183" s="17" t="s">
        <v>2203</v>
      </c>
      <c r="D183" s="15"/>
      <c r="E183" s="15" t="s">
        <v>2204</v>
      </c>
      <c r="F183" s="16" t="s">
        <v>2205</v>
      </c>
      <c r="G183" s="16" t="s">
        <v>2206</v>
      </c>
      <c r="H183" s="16" t="s">
        <v>1275</v>
      </c>
      <c r="I183" s="16" t="s">
        <v>2207</v>
      </c>
      <c r="J183" s="16" t="s">
        <v>2208</v>
      </c>
      <c r="K183" s="16" t="s">
        <v>2209</v>
      </c>
      <c r="L183" s="16" t="s">
        <v>2210</v>
      </c>
      <c r="M183" s="15" t="s">
        <v>25</v>
      </c>
      <c r="N183" s="15">
        <v>1</v>
      </c>
      <c r="O183" s="32">
        <v>2</v>
      </c>
      <c r="P183" s="31">
        <f t="shared" si="20"/>
        <v>3000</v>
      </c>
      <c r="Q183" s="46">
        <v>0.07</v>
      </c>
      <c r="R183" s="31">
        <v>21</v>
      </c>
      <c r="S183" s="31">
        <v>105</v>
      </c>
      <c r="T183" s="31">
        <f t="shared" si="21"/>
        <v>210</v>
      </c>
      <c r="U183" s="31">
        <f t="shared" si="22"/>
        <v>42</v>
      </c>
      <c r="V183" s="31">
        <f t="shared" si="23"/>
        <v>42</v>
      </c>
      <c r="W183" s="32">
        <f t="shared" si="24"/>
        <v>168</v>
      </c>
      <c r="X183" s="47">
        <v>45148</v>
      </c>
      <c r="Y183" s="47">
        <v>45513</v>
      </c>
      <c r="Z183" s="47">
        <v>45138</v>
      </c>
      <c r="AA183" s="15" t="s">
        <v>2211</v>
      </c>
      <c r="AB183" s="16" t="s">
        <v>2212</v>
      </c>
      <c r="AC183" s="15" t="s">
        <v>2204</v>
      </c>
      <c r="AD183" s="15"/>
      <c r="AE183" s="47">
        <v>45140</v>
      </c>
      <c r="AF183" s="31">
        <v>442</v>
      </c>
      <c r="AG183" s="15" t="s">
        <v>2204</v>
      </c>
      <c r="AH183" s="15">
        <v>35366248</v>
      </c>
      <c r="AI183" s="24" t="s">
        <v>2213</v>
      </c>
      <c r="AJ183" s="15"/>
      <c r="AK183" s="15"/>
      <c r="AL183" s="15"/>
      <c r="AM183" s="15"/>
      <c r="AN183" s="58"/>
    </row>
    <row r="184" s="1" customFormat="1" ht="33.75" outlineLevel="2" spans="1:40">
      <c r="A184" s="15">
        <v>179</v>
      </c>
      <c r="B184" s="15" t="s">
        <v>70</v>
      </c>
      <c r="C184" s="17" t="s">
        <v>2214</v>
      </c>
      <c r="D184" s="15"/>
      <c r="E184" s="15" t="s">
        <v>2215</v>
      </c>
      <c r="F184" s="16" t="s">
        <v>2216</v>
      </c>
      <c r="G184" s="16" t="s">
        <v>2217</v>
      </c>
      <c r="H184" s="16" t="s">
        <v>2218</v>
      </c>
      <c r="I184" s="16" t="s">
        <v>2219</v>
      </c>
      <c r="J184" s="16" t="s">
        <v>2220</v>
      </c>
      <c r="K184" s="16" t="s">
        <v>2221</v>
      </c>
      <c r="L184" s="16" t="s">
        <v>2222</v>
      </c>
      <c r="M184" s="15" t="s">
        <v>25</v>
      </c>
      <c r="N184" s="15">
        <v>1</v>
      </c>
      <c r="O184" s="32">
        <v>6</v>
      </c>
      <c r="P184" s="31">
        <f t="shared" si="20"/>
        <v>9000</v>
      </c>
      <c r="Q184" s="46">
        <v>0.07</v>
      </c>
      <c r="R184" s="31">
        <v>21</v>
      </c>
      <c r="S184" s="31">
        <v>105</v>
      </c>
      <c r="T184" s="31">
        <f t="shared" si="21"/>
        <v>630</v>
      </c>
      <c r="U184" s="31">
        <f t="shared" si="22"/>
        <v>126</v>
      </c>
      <c r="V184" s="31">
        <f t="shared" si="23"/>
        <v>126</v>
      </c>
      <c r="W184" s="32">
        <f t="shared" si="24"/>
        <v>504</v>
      </c>
      <c r="X184" s="47">
        <v>45148</v>
      </c>
      <c r="Y184" s="47">
        <v>45513</v>
      </c>
      <c r="Z184" s="47">
        <v>45138</v>
      </c>
      <c r="AA184" s="15" t="s">
        <v>2223</v>
      </c>
      <c r="AB184" s="16" t="s">
        <v>2224</v>
      </c>
      <c r="AC184" s="15" t="s">
        <v>2215</v>
      </c>
      <c r="AD184" s="15"/>
      <c r="AE184" s="47">
        <v>45139</v>
      </c>
      <c r="AF184" s="31">
        <v>1126</v>
      </c>
      <c r="AG184" s="15" t="s">
        <v>2225</v>
      </c>
      <c r="AH184" s="118" t="s">
        <v>2226</v>
      </c>
      <c r="AI184" s="24" t="s">
        <v>2227</v>
      </c>
      <c r="AJ184" s="15"/>
      <c r="AK184" s="15"/>
      <c r="AL184" s="15"/>
      <c r="AM184" s="15"/>
      <c r="AN184" s="58"/>
    </row>
    <row r="185" s="1" customFormat="1" ht="33.75" outlineLevel="2" spans="1:40">
      <c r="A185" s="15">
        <v>180</v>
      </c>
      <c r="B185" s="15" t="s">
        <v>70</v>
      </c>
      <c r="C185" s="17" t="s">
        <v>2228</v>
      </c>
      <c r="D185" s="15"/>
      <c r="E185" s="15" t="s">
        <v>2229</v>
      </c>
      <c r="F185" s="16" t="s">
        <v>2216</v>
      </c>
      <c r="G185" s="16" t="s">
        <v>2230</v>
      </c>
      <c r="H185" s="16" t="s">
        <v>2145</v>
      </c>
      <c r="I185" s="16" t="s">
        <v>2231</v>
      </c>
      <c r="J185" s="16" t="s">
        <v>2232</v>
      </c>
      <c r="K185" s="16" t="s">
        <v>2233</v>
      </c>
      <c r="L185" s="16" t="s">
        <v>2234</v>
      </c>
      <c r="M185" s="15" t="s">
        <v>25</v>
      </c>
      <c r="N185" s="15">
        <v>1</v>
      </c>
      <c r="O185" s="32">
        <v>2</v>
      </c>
      <c r="P185" s="31">
        <f t="shared" si="20"/>
        <v>3000</v>
      </c>
      <c r="Q185" s="46">
        <v>0.07</v>
      </c>
      <c r="R185" s="31">
        <v>21</v>
      </c>
      <c r="S185" s="31">
        <v>105</v>
      </c>
      <c r="T185" s="31">
        <f t="shared" si="21"/>
        <v>210</v>
      </c>
      <c r="U185" s="31">
        <f t="shared" si="22"/>
        <v>42</v>
      </c>
      <c r="V185" s="31">
        <f t="shared" si="23"/>
        <v>42</v>
      </c>
      <c r="W185" s="32">
        <f t="shared" si="24"/>
        <v>168</v>
      </c>
      <c r="X185" s="47">
        <v>45148</v>
      </c>
      <c r="Y185" s="47">
        <v>45513</v>
      </c>
      <c r="Z185" s="47">
        <v>45138</v>
      </c>
      <c r="AA185" s="15" t="s">
        <v>2235</v>
      </c>
      <c r="AB185" s="16" t="s">
        <v>2236</v>
      </c>
      <c r="AC185" s="15" t="s">
        <v>2229</v>
      </c>
      <c r="AD185" s="15"/>
      <c r="AE185" s="47">
        <v>45141</v>
      </c>
      <c r="AF185" s="15">
        <v>546</v>
      </c>
      <c r="AG185" s="15" t="s">
        <v>2237</v>
      </c>
      <c r="AH185" s="15">
        <v>93025260</v>
      </c>
      <c r="AI185" s="24" t="s">
        <v>2238</v>
      </c>
      <c r="AJ185" s="15"/>
      <c r="AK185" s="15"/>
      <c r="AL185" s="15"/>
      <c r="AM185" s="15"/>
      <c r="AN185" s="58"/>
    </row>
    <row r="186" s="1" customFormat="1" ht="33.75" outlineLevel="2" spans="1:40">
      <c r="A186" s="15">
        <v>181</v>
      </c>
      <c r="B186" s="15" t="s">
        <v>1424</v>
      </c>
      <c r="C186" s="17" t="s">
        <v>2239</v>
      </c>
      <c r="D186" s="15"/>
      <c r="E186" s="15" t="s">
        <v>2240</v>
      </c>
      <c r="F186" s="16" t="s">
        <v>2241</v>
      </c>
      <c r="G186" s="16" t="s">
        <v>2242</v>
      </c>
      <c r="H186" s="16" t="s">
        <v>2243</v>
      </c>
      <c r="I186" s="16" t="s">
        <v>2244</v>
      </c>
      <c r="J186" s="16" t="s">
        <v>2245</v>
      </c>
      <c r="K186" s="71" t="s">
        <v>2244</v>
      </c>
      <c r="L186" s="71" t="s">
        <v>2246</v>
      </c>
      <c r="M186" s="15" t="s">
        <v>25</v>
      </c>
      <c r="N186" s="15">
        <v>1</v>
      </c>
      <c r="O186" s="32">
        <v>10</v>
      </c>
      <c r="P186" s="31">
        <f t="shared" si="20"/>
        <v>15000</v>
      </c>
      <c r="Q186" s="46">
        <v>0.07</v>
      </c>
      <c r="R186" s="31">
        <v>21</v>
      </c>
      <c r="S186" s="31">
        <v>105</v>
      </c>
      <c r="T186" s="31">
        <f t="shared" si="21"/>
        <v>1050</v>
      </c>
      <c r="U186" s="31">
        <f t="shared" si="22"/>
        <v>210</v>
      </c>
      <c r="V186" s="31">
        <f t="shared" si="23"/>
        <v>210</v>
      </c>
      <c r="W186" s="32">
        <f t="shared" si="24"/>
        <v>840</v>
      </c>
      <c r="X186" s="48">
        <v>45150</v>
      </c>
      <c r="Y186" s="48">
        <v>45515</v>
      </c>
      <c r="Z186" s="47">
        <v>45138</v>
      </c>
      <c r="AA186" s="15" t="s">
        <v>2247</v>
      </c>
      <c r="AB186" s="16" t="s">
        <v>2248</v>
      </c>
      <c r="AC186" s="15" t="s">
        <v>2240</v>
      </c>
      <c r="AD186" s="15"/>
      <c r="AE186" s="47">
        <v>45142</v>
      </c>
      <c r="AF186" s="31">
        <v>2210</v>
      </c>
      <c r="AG186" s="15" t="s">
        <v>2240</v>
      </c>
      <c r="AH186" s="15">
        <v>61625812</v>
      </c>
      <c r="AI186" s="15" t="s">
        <v>2249</v>
      </c>
      <c r="AJ186" s="15"/>
      <c r="AK186" s="15"/>
      <c r="AL186" s="15"/>
      <c r="AM186" s="15"/>
      <c r="AN186" s="58"/>
    </row>
    <row r="187" s="1" customFormat="1" ht="33.75" outlineLevel="2" spans="1:40">
      <c r="A187" s="15">
        <v>182</v>
      </c>
      <c r="B187" s="15" t="s">
        <v>70</v>
      </c>
      <c r="C187" s="17" t="s">
        <v>2250</v>
      </c>
      <c r="D187" s="15"/>
      <c r="E187" s="15" t="s">
        <v>2251</v>
      </c>
      <c r="F187" s="15" t="s">
        <v>2252</v>
      </c>
      <c r="G187" s="16" t="s">
        <v>2253</v>
      </c>
      <c r="H187" s="16" t="s">
        <v>2254</v>
      </c>
      <c r="I187" s="16" t="s">
        <v>2255</v>
      </c>
      <c r="J187" s="16" t="s">
        <v>2256</v>
      </c>
      <c r="K187" s="16" t="s">
        <v>2257</v>
      </c>
      <c r="L187" s="16" t="s">
        <v>2258</v>
      </c>
      <c r="M187" s="15" t="s">
        <v>25</v>
      </c>
      <c r="N187" s="15">
        <v>1</v>
      </c>
      <c r="O187" s="32">
        <v>10</v>
      </c>
      <c r="P187" s="31">
        <f t="shared" si="20"/>
        <v>15000</v>
      </c>
      <c r="Q187" s="46">
        <v>0.07</v>
      </c>
      <c r="R187" s="31">
        <v>21</v>
      </c>
      <c r="S187" s="31">
        <v>105</v>
      </c>
      <c r="T187" s="31">
        <f t="shared" si="21"/>
        <v>1050</v>
      </c>
      <c r="U187" s="31">
        <f t="shared" si="22"/>
        <v>210</v>
      </c>
      <c r="V187" s="31">
        <f t="shared" si="23"/>
        <v>210</v>
      </c>
      <c r="W187" s="32">
        <f t="shared" si="24"/>
        <v>840</v>
      </c>
      <c r="X187" s="47">
        <v>45161</v>
      </c>
      <c r="Y187" s="47">
        <v>45526</v>
      </c>
      <c r="Z187" s="47">
        <v>45152</v>
      </c>
      <c r="AA187" s="15" t="s">
        <v>2259</v>
      </c>
      <c r="AB187" s="16" t="s">
        <v>2260</v>
      </c>
      <c r="AC187" s="15" t="s">
        <v>2251</v>
      </c>
      <c r="AD187" s="15"/>
      <c r="AE187" s="47">
        <v>45154</v>
      </c>
      <c r="AF187" s="31">
        <v>2210</v>
      </c>
      <c r="AG187" s="15" t="s">
        <v>2251</v>
      </c>
      <c r="AH187" s="15">
        <v>83815909</v>
      </c>
      <c r="AI187" s="24" t="s">
        <v>2261</v>
      </c>
      <c r="AJ187" s="15"/>
      <c r="AK187" s="15"/>
      <c r="AL187" s="15"/>
      <c r="AM187" s="15"/>
      <c r="AN187" s="58"/>
    </row>
    <row r="188" s="1" customFormat="1" ht="33.75" outlineLevel="2" spans="1:40">
      <c r="A188" s="15">
        <v>183</v>
      </c>
      <c r="B188" s="15" t="s">
        <v>70</v>
      </c>
      <c r="C188" s="17" t="s">
        <v>2262</v>
      </c>
      <c r="D188" s="15"/>
      <c r="E188" s="15" t="s">
        <v>2263</v>
      </c>
      <c r="F188" s="15" t="s">
        <v>2264</v>
      </c>
      <c r="G188" s="16" t="s">
        <v>2265</v>
      </c>
      <c r="H188" s="16" t="s">
        <v>2266</v>
      </c>
      <c r="I188" s="16" t="s">
        <v>2267</v>
      </c>
      <c r="J188" s="16" t="s">
        <v>2268</v>
      </c>
      <c r="K188" s="16" t="s">
        <v>2269</v>
      </c>
      <c r="L188" s="16" t="s">
        <v>2270</v>
      </c>
      <c r="M188" s="15" t="s">
        <v>25</v>
      </c>
      <c r="N188" s="15">
        <v>1</v>
      </c>
      <c r="O188" s="32">
        <v>3</v>
      </c>
      <c r="P188" s="31">
        <f t="shared" si="20"/>
        <v>4500</v>
      </c>
      <c r="Q188" s="46">
        <v>0.07</v>
      </c>
      <c r="R188" s="31">
        <v>21</v>
      </c>
      <c r="S188" s="31">
        <v>105</v>
      </c>
      <c r="T188" s="31">
        <f t="shared" si="21"/>
        <v>315</v>
      </c>
      <c r="U188" s="31">
        <f t="shared" si="22"/>
        <v>63</v>
      </c>
      <c r="V188" s="31">
        <f t="shared" si="23"/>
        <v>63</v>
      </c>
      <c r="W188" s="32">
        <f t="shared" si="24"/>
        <v>252</v>
      </c>
      <c r="X188" s="47">
        <v>45161</v>
      </c>
      <c r="Y188" s="47">
        <v>45526</v>
      </c>
      <c r="Z188" s="47">
        <v>45152</v>
      </c>
      <c r="AA188" s="15" t="s">
        <v>2271</v>
      </c>
      <c r="AB188" s="16" t="s">
        <v>2272</v>
      </c>
      <c r="AC188" s="15" t="s">
        <v>2263</v>
      </c>
      <c r="AD188" s="15"/>
      <c r="AE188" s="47">
        <v>45154</v>
      </c>
      <c r="AF188" s="31">
        <v>463</v>
      </c>
      <c r="AG188" s="15" t="s">
        <v>2263</v>
      </c>
      <c r="AH188" s="15">
        <v>33595409</v>
      </c>
      <c r="AI188" s="24" t="s">
        <v>2273</v>
      </c>
      <c r="AJ188" s="15"/>
      <c r="AK188" s="15"/>
      <c r="AL188" s="15"/>
      <c r="AM188" s="15"/>
      <c r="AN188" s="58"/>
    </row>
    <row r="189" s="1" customFormat="1" ht="33.75" outlineLevel="2" spans="1:40">
      <c r="A189" s="15">
        <v>184</v>
      </c>
      <c r="B189" s="15" t="s">
        <v>70</v>
      </c>
      <c r="C189" s="17" t="s">
        <v>2274</v>
      </c>
      <c r="D189" s="15"/>
      <c r="E189" s="15" t="s">
        <v>2275</v>
      </c>
      <c r="F189" s="15" t="s">
        <v>2264</v>
      </c>
      <c r="G189" s="16" t="s">
        <v>2276</v>
      </c>
      <c r="H189" s="16" t="s">
        <v>2277</v>
      </c>
      <c r="I189" s="16" t="s">
        <v>2278</v>
      </c>
      <c r="J189" s="16" t="s">
        <v>2279</v>
      </c>
      <c r="K189" s="16" t="s">
        <v>2280</v>
      </c>
      <c r="L189" s="16" t="s">
        <v>2281</v>
      </c>
      <c r="M189" s="15" t="s">
        <v>25</v>
      </c>
      <c r="N189" s="15">
        <v>1</v>
      </c>
      <c r="O189" s="32">
        <v>5</v>
      </c>
      <c r="P189" s="31">
        <f t="shared" si="20"/>
        <v>7500</v>
      </c>
      <c r="Q189" s="46">
        <v>0.07</v>
      </c>
      <c r="R189" s="31">
        <v>21</v>
      </c>
      <c r="S189" s="31">
        <v>105</v>
      </c>
      <c r="T189" s="31">
        <f t="shared" si="21"/>
        <v>525</v>
      </c>
      <c r="U189" s="31">
        <f t="shared" si="22"/>
        <v>105</v>
      </c>
      <c r="V189" s="31">
        <f t="shared" si="23"/>
        <v>105</v>
      </c>
      <c r="W189" s="32">
        <f t="shared" si="24"/>
        <v>420</v>
      </c>
      <c r="X189" s="47">
        <v>45161</v>
      </c>
      <c r="Y189" s="47">
        <v>45526</v>
      </c>
      <c r="Z189" s="47">
        <v>45152</v>
      </c>
      <c r="AA189" s="15" t="s">
        <v>2282</v>
      </c>
      <c r="AB189" s="16" t="s">
        <v>2283</v>
      </c>
      <c r="AC189" s="15" t="s">
        <v>2275</v>
      </c>
      <c r="AD189" s="15"/>
      <c r="AE189" s="47">
        <v>45155</v>
      </c>
      <c r="AF189" s="31">
        <v>905</v>
      </c>
      <c r="AG189" s="15" t="s">
        <v>2284</v>
      </c>
      <c r="AH189" s="15">
        <v>20507425</v>
      </c>
      <c r="AI189" s="24" t="s">
        <v>2285</v>
      </c>
      <c r="AJ189" s="15"/>
      <c r="AK189" s="15"/>
      <c r="AL189" s="15"/>
      <c r="AM189" s="15"/>
      <c r="AN189" s="58"/>
    </row>
    <row r="190" s="1" customFormat="1" ht="33.75" outlineLevel="2" spans="1:40">
      <c r="A190" s="15">
        <v>185</v>
      </c>
      <c r="B190" s="15" t="s">
        <v>70</v>
      </c>
      <c r="C190" s="17" t="s">
        <v>2286</v>
      </c>
      <c r="D190" s="15"/>
      <c r="E190" s="20" t="s">
        <v>2287</v>
      </c>
      <c r="F190" s="21" t="s">
        <v>2288</v>
      </c>
      <c r="G190" s="16" t="s">
        <v>2289</v>
      </c>
      <c r="H190" s="16" t="s">
        <v>2290</v>
      </c>
      <c r="I190" s="16" t="s">
        <v>2291</v>
      </c>
      <c r="J190" s="16" t="s">
        <v>2292</v>
      </c>
      <c r="K190" s="16" t="s">
        <v>2293</v>
      </c>
      <c r="L190" s="16" t="s">
        <v>2294</v>
      </c>
      <c r="M190" s="15" t="s">
        <v>25</v>
      </c>
      <c r="N190" s="15">
        <v>1</v>
      </c>
      <c r="O190" s="32">
        <v>1</v>
      </c>
      <c r="P190" s="31">
        <f t="shared" si="20"/>
        <v>1500</v>
      </c>
      <c r="Q190" s="46">
        <v>0.07</v>
      </c>
      <c r="R190" s="31">
        <v>21</v>
      </c>
      <c r="S190" s="31">
        <v>105</v>
      </c>
      <c r="T190" s="31">
        <f t="shared" si="21"/>
        <v>105</v>
      </c>
      <c r="U190" s="31">
        <f t="shared" si="22"/>
        <v>21</v>
      </c>
      <c r="V190" s="31">
        <f t="shared" si="23"/>
        <v>21</v>
      </c>
      <c r="W190" s="32">
        <f t="shared" si="24"/>
        <v>84</v>
      </c>
      <c r="X190" s="47">
        <v>45167</v>
      </c>
      <c r="Y190" s="47">
        <v>45532</v>
      </c>
      <c r="Z190" s="47">
        <v>45154</v>
      </c>
      <c r="AA190" s="15" t="s">
        <v>2295</v>
      </c>
      <c r="AB190" s="16" t="s">
        <v>2296</v>
      </c>
      <c r="AC190" s="20" t="s">
        <v>2287</v>
      </c>
      <c r="AD190" s="15"/>
      <c r="AE190" s="47">
        <v>45156</v>
      </c>
      <c r="AF190" s="31">
        <v>221</v>
      </c>
      <c r="AG190" s="20" t="s">
        <v>2297</v>
      </c>
      <c r="AH190" s="15">
        <v>76932940</v>
      </c>
      <c r="AI190" s="24" t="s">
        <v>2298</v>
      </c>
      <c r="AJ190" s="15"/>
      <c r="AK190" s="15"/>
      <c r="AL190" s="15"/>
      <c r="AM190" s="15"/>
      <c r="AN190" s="58"/>
    </row>
    <row r="191" s="1" customFormat="1" ht="33.75" outlineLevel="2" spans="1:40">
      <c r="A191" s="15">
        <v>186</v>
      </c>
      <c r="B191" s="15" t="s">
        <v>70</v>
      </c>
      <c r="C191" s="17" t="s">
        <v>2299</v>
      </c>
      <c r="D191" s="15"/>
      <c r="E191" s="20" t="s">
        <v>2300</v>
      </c>
      <c r="F191" s="21" t="s">
        <v>2301</v>
      </c>
      <c r="G191" s="16" t="s">
        <v>2302</v>
      </c>
      <c r="H191" s="16" t="s">
        <v>2303</v>
      </c>
      <c r="I191" s="16" t="s">
        <v>2304</v>
      </c>
      <c r="J191" s="16" t="s">
        <v>2305</v>
      </c>
      <c r="K191" s="16" t="s">
        <v>2306</v>
      </c>
      <c r="L191" s="16" t="s">
        <v>2307</v>
      </c>
      <c r="M191" s="15" t="s">
        <v>25</v>
      </c>
      <c r="N191" s="15">
        <v>1</v>
      </c>
      <c r="O191" s="32">
        <v>2</v>
      </c>
      <c r="P191" s="31">
        <f t="shared" si="20"/>
        <v>3000</v>
      </c>
      <c r="Q191" s="46">
        <v>0.07</v>
      </c>
      <c r="R191" s="31">
        <v>21</v>
      </c>
      <c r="S191" s="31">
        <v>105</v>
      </c>
      <c r="T191" s="31">
        <f t="shared" si="21"/>
        <v>210</v>
      </c>
      <c r="U191" s="31">
        <f t="shared" si="22"/>
        <v>42</v>
      </c>
      <c r="V191" s="31">
        <f t="shared" si="23"/>
        <v>42</v>
      </c>
      <c r="W191" s="32">
        <f t="shared" si="24"/>
        <v>168</v>
      </c>
      <c r="X191" s="47">
        <v>45167</v>
      </c>
      <c r="Y191" s="47">
        <v>45532</v>
      </c>
      <c r="Z191" s="47">
        <v>45154</v>
      </c>
      <c r="AA191" s="15" t="s">
        <v>2308</v>
      </c>
      <c r="AB191" s="16" t="s">
        <v>2309</v>
      </c>
      <c r="AC191" s="20" t="s">
        <v>2300</v>
      </c>
      <c r="AD191" s="15"/>
      <c r="AE191" s="47">
        <v>45155</v>
      </c>
      <c r="AF191" s="31">
        <v>362</v>
      </c>
      <c r="AG191" s="20" t="s">
        <v>2310</v>
      </c>
      <c r="AH191" s="15">
        <v>86920419</v>
      </c>
      <c r="AI191" s="24" t="s">
        <v>2311</v>
      </c>
      <c r="AJ191" s="15"/>
      <c r="AK191" s="15"/>
      <c r="AL191" s="15"/>
      <c r="AM191" s="15"/>
      <c r="AN191" s="58"/>
    </row>
    <row r="192" s="1" customFormat="1" ht="33.75" outlineLevel="2" spans="1:40">
      <c r="A192" s="15">
        <v>187</v>
      </c>
      <c r="B192" s="15" t="s">
        <v>70</v>
      </c>
      <c r="C192" s="17" t="s">
        <v>2312</v>
      </c>
      <c r="D192" s="15"/>
      <c r="E192" s="20" t="s">
        <v>2313</v>
      </c>
      <c r="F192" s="21" t="s">
        <v>2314</v>
      </c>
      <c r="G192" s="16" t="s">
        <v>2315</v>
      </c>
      <c r="H192" s="16" t="s">
        <v>2316</v>
      </c>
      <c r="I192" s="16" t="s">
        <v>2317</v>
      </c>
      <c r="J192" s="16" t="s">
        <v>2318</v>
      </c>
      <c r="K192" s="16" t="s">
        <v>2319</v>
      </c>
      <c r="L192" s="16" t="s">
        <v>2320</v>
      </c>
      <c r="M192" s="15" t="s">
        <v>25</v>
      </c>
      <c r="N192" s="15">
        <v>1</v>
      </c>
      <c r="O192" s="32">
        <v>4</v>
      </c>
      <c r="P192" s="31">
        <f t="shared" si="20"/>
        <v>6000</v>
      </c>
      <c r="Q192" s="46">
        <v>0.07</v>
      </c>
      <c r="R192" s="31">
        <v>21</v>
      </c>
      <c r="S192" s="31">
        <v>105</v>
      </c>
      <c r="T192" s="31">
        <f t="shared" si="21"/>
        <v>420</v>
      </c>
      <c r="U192" s="31">
        <f t="shared" si="22"/>
        <v>84</v>
      </c>
      <c r="V192" s="31">
        <f t="shared" si="23"/>
        <v>84</v>
      </c>
      <c r="W192" s="32">
        <f t="shared" si="24"/>
        <v>336</v>
      </c>
      <c r="X192" s="47">
        <v>45167</v>
      </c>
      <c r="Y192" s="47">
        <v>45532</v>
      </c>
      <c r="Z192" s="47">
        <v>45154</v>
      </c>
      <c r="AA192" s="15" t="s">
        <v>2321</v>
      </c>
      <c r="AB192" s="16" t="s">
        <v>2322</v>
      </c>
      <c r="AC192" s="20" t="s">
        <v>2313</v>
      </c>
      <c r="AD192" s="15"/>
      <c r="AE192" s="47">
        <v>45158</v>
      </c>
      <c r="AF192" s="31">
        <v>884</v>
      </c>
      <c r="AG192" s="20" t="s">
        <v>2323</v>
      </c>
      <c r="AH192" s="15">
        <v>23626978</v>
      </c>
      <c r="AI192" s="24" t="s">
        <v>2324</v>
      </c>
      <c r="AJ192" s="15"/>
      <c r="AK192" s="15"/>
      <c r="AL192" s="15"/>
      <c r="AM192" s="15"/>
      <c r="AN192" s="58"/>
    </row>
    <row r="193" s="1" customFormat="1" ht="33.75" outlineLevel="2" spans="1:40">
      <c r="A193" s="15">
        <v>188</v>
      </c>
      <c r="B193" s="15" t="s">
        <v>70</v>
      </c>
      <c r="C193" s="17" t="s">
        <v>2325</v>
      </c>
      <c r="D193" s="15"/>
      <c r="E193" s="20" t="s">
        <v>2326</v>
      </c>
      <c r="F193" s="21" t="s">
        <v>2327</v>
      </c>
      <c r="G193" s="16" t="s">
        <v>2328</v>
      </c>
      <c r="H193" s="16" t="s">
        <v>2157</v>
      </c>
      <c r="I193" s="16" t="s">
        <v>2329</v>
      </c>
      <c r="J193" s="16" t="s">
        <v>2330</v>
      </c>
      <c r="K193" s="16" t="s">
        <v>2331</v>
      </c>
      <c r="L193" s="16" t="s">
        <v>2332</v>
      </c>
      <c r="M193" s="15" t="s">
        <v>25</v>
      </c>
      <c r="N193" s="15">
        <v>1</v>
      </c>
      <c r="O193" s="32">
        <v>3</v>
      </c>
      <c r="P193" s="31">
        <f t="shared" si="20"/>
        <v>4500</v>
      </c>
      <c r="Q193" s="46">
        <v>0.07</v>
      </c>
      <c r="R193" s="31">
        <v>21</v>
      </c>
      <c r="S193" s="31">
        <v>105</v>
      </c>
      <c r="T193" s="31">
        <f t="shared" si="21"/>
        <v>315</v>
      </c>
      <c r="U193" s="31">
        <f t="shared" si="22"/>
        <v>63</v>
      </c>
      <c r="V193" s="31">
        <f t="shared" si="23"/>
        <v>63</v>
      </c>
      <c r="W193" s="32">
        <f t="shared" si="24"/>
        <v>252</v>
      </c>
      <c r="X193" s="47">
        <v>45167</v>
      </c>
      <c r="Y193" s="47">
        <v>45532</v>
      </c>
      <c r="Z193" s="47">
        <v>45154</v>
      </c>
      <c r="AA193" s="15" t="s">
        <v>2333</v>
      </c>
      <c r="AB193" s="16" t="s">
        <v>2334</v>
      </c>
      <c r="AC193" s="20" t="s">
        <v>2326</v>
      </c>
      <c r="AD193" s="15"/>
      <c r="AE193" s="47">
        <v>45155</v>
      </c>
      <c r="AF193" s="31">
        <v>663</v>
      </c>
      <c r="AG193" s="20" t="s">
        <v>2335</v>
      </c>
      <c r="AH193" s="15">
        <v>14082932</v>
      </c>
      <c r="AI193" s="24" t="s">
        <v>2336</v>
      </c>
      <c r="AJ193" s="15"/>
      <c r="AK193" s="15"/>
      <c r="AL193" s="15"/>
      <c r="AM193" s="15"/>
      <c r="AN193" s="58"/>
    </row>
    <row r="194" s="1" customFormat="1" ht="22.5" outlineLevel="1" spans="1:40">
      <c r="A194" s="15"/>
      <c r="B194" s="15"/>
      <c r="C194" s="17"/>
      <c r="D194" s="15"/>
      <c r="E194" s="20"/>
      <c r="F194" s="21"/>
      <c r="G194" s="16"/>
      <c r="H194" s="16"/>
      <c r="I194" s="16"/>
      <c r="J194" s="16"/>
      <c r="K194" s="16"/>
      <c r="L194" s="16"/>
      <c r="M194" s="11" t="s">
        <v>2337</v>
      </c>
      <c r="N194" s="15">
        <f>SUBTOTAL(9,N174:N193)</f>
        <v>20</v>
      </c>
      <c r="O194" s="32">
        <f>SUBTOTAL(9,O174:O193)</f>
        <v>103</v>
      </c>
      <c r="P194" s="31"/>
      <c r="Q194" s="46"/>
      <c r="R194" s="31"/>
      <c r="S194" s="31"/>
      <c r="T194" s="31">
        <f>SUBTOTAL(9,T174:T193)</f>
        <v>10815</v>
      </c>
      <c r="U194" s="31">
        <f>SUBTOTAL(9,U174:U193)</f>
        <v>2163</v>
      </c>
      <c r="V194" s="31"/>
      <c r="W194" s="32">
        <f>SUBTOTAL(9,W174:W193)</f>
        <v>8652</v>
      </c>
      <c r="X194" s="47"/>
      <c r="Y194" s="47"/>
      <c r="Z194" s="47"/>
      <c r="AA194" s="15"/>
      <c r="AB194" s="16"/>
      <c r="AC194" s="20"/>
      <c r="AD194" s="15"/>
      <c r="AE194" s="47"/>
      <c r="AF194" s="31"/>
      <c r="AG194" s="20"/>
      <c r="AH194" s="15"/>
      <c r="AI194" s="24"/>
      <c r="AJ194" s="15"/>
      <c r="AK194" s="15"/>
      <c r="AL194" s="15"/>
      <c r="AM194" s="15"/>
      <c r="AN194" s="58"/>
    </row>
    <row r="195" s="1" customFormat="1" ht="33.75" outlineLevel="2" spans="1:40">
      <c r="A195" s="15">
        <v>189</v>
      </c>
      <c r="B195" s="15" t="s">
        <v>70</v>
      </c>
      <c r="C195" s="17" t="s">
        <v>2338</v>
      </c>
      <c r="D195" s="16"/>
      <c r="E195" s="15" t="s">
        <v>2103</v>
      </c>
      <c r="F195" s="15" t="s">
        <v>2104</v>
      </c>
      <c r="G195" s="16" t="s">
        <v>2105</v>
      </c>
      <c r="H195" s="16" t="s">
        <v>2106</v>
      </c>
      <c r="I195" s="16" t="s">
        <v>2107</v>
      </c>
      <c r="J195" s="16" t="s">
        <v>2108</v>
      </c>
      <c r="K195" s="16" t="s">
        <v>2109</v>
      </c>
      <c r="L195" s="16" t="s">
        <v>2110</v>
      </c>
      <c r="M195" s="15" t="s">
        <v>26</v>
      </c>
      <c r="N195" s="15">
        <v>1</v>
      </c>
      <c r="O195" s="32">
        <v>375</v>
      </c>
      <c r="P195" s="31">
        <f t="shared" ref="P195:P210" si="25">O195*1000</f>
        <v>375000</v>
      </c>
      <c r="Q195" s="46">
        <v>0.04</v>
      </c>
      <c r="R195" s="31">
        <v>8</v>
      </c>
      <c r="S195" s="31">
        <v>40</v>
      </c>
      <c r="T195" s="31">
        <f t="shared" ref="T195:T210" si="26">O195*S195</f>
        <v>15000</v>
      </c>
      <c r="U195" s="31">
        <f t="shared" ref="U195:U210" si="27">O195*R195</f>
        <v>3000</v>
      </c>
      <c r="V195" s="31">
        <f t="shared" ref="V195:V210" si="28">T195*0.2</f>
        <v>3000</v>
      </c>
      <c r="W195" s="32">
        <f t="shared" ref="W195:W210" si="29">T195-U195</f>
        <v>12000</v>
      </c>
      <c r="X195" s="47">
        <v>45118</v>
      </c>
      <c r="Y195" s="47">
        <v>45483</v>
      </c>
      <c r="Z195" s="47">
        <v>45110</v>
      </c>
      <c r="AA195" s="15" t="s">
        <v>2339</v>
      </c>
      <c r="AB195" s="16" t="s">
        <v>2340</v>
      </c>
      <c r="AC195" s="15" t="s">
        <v>2103</v>
      </c>
      <c r="AD195" s="15"/>
      <c r="AE195" s="47">
        <v>45110</v>
      </c>
      <c r="AF195" s="31">
        <v>3315</v>
      </c>
      <c r="AG195" s="15" t="s">
        <v>2103</v>
      </c>
      <c r="AH195" s="15">
        <v>10031814</v>
      </c>
      <c r="AI195" s="24" t="s">
        <v>2113</v>
      </c>
      <c r="AJ195" s="15"/>
      <c r="AK195" s="15" t="s">
        <v>2114</v>
      </c>
      <c r="AL195" s="15"/>
      <c r="AM195" s="15"/>
      <c r="AN195" s="58"/>
    </row>
    <row r="196" s="1" customFormat="1" ht="33.75" outlineLevel="2" spans="1:40">
      <c r="A196" s="15">
        <v>190</v>
      </c>
      <c r="B196" s="15" t="s">
        <v>70</v>
      </c>
      <c r="C196" s="16" t="s">
        <v>2341</v>
      </c>
      <c r="D196" s="16"/>
      <c r="E196" s="15" t="s">
        <v>2129</v>
      </c>
      <c r="F196" s="15" t="s">
        <v>2130</v>
      </c>
      <c r="G196" s="16" t="s">
        <v>2131</v>
      </c>
      <c r="H196" s="16" t="s">
        <v>2132</v>
      </c>
      <c r="I196" s="16" t="s">
        <v>2133</v>
      </c>
      <c r="J196" s="16" t="s">
        <v>2134</v>
      </c>
      <c r="K196" s="16" t="s">
        <v>2135</v>
      </c>
      <c r="L196" s="16" t="s">
        <v>2136</v>
      </c>
      <c r="M196" s="15" t="s">
        <v>26</v>
      </c>
      <c r="N196" s="15">
        <v>1</v>
      </c>
      <c r="O196" s="32">
        <v>40</v>
      </c>
      <c r="P196" s="31">
        <f t="shared" si="25"/>
        <v>40000</v>
      </c>
      <c r="Q196" s="46">
        <v>0.04</v>
      </c>
      <c r="R196" s="31">
        <v>8</v>
      </c>
      <c r="S196" s="31">
        <v>40</v>
      </c>
      <c r="T196" s="31">
        <f t="shared" si="26"/>
        <v>1600</v>
      </c>
      <c r="U196" s="31">
        <f t="shared" si="27"/>
        <v>320</v>
      </c>
      <c r="V196" s="31">
        <f t="shared" si="28"/>
        <v>320</v>
      </c>
      <c r="W196" s="32">
        <f t="shared" si="29"/>
        <v>1280</v>
      </c>
      <c r="X196" s="47">
        <v>45118</v>
      </c>
      <c r="Y196" s="47">
        <v>45483</v>
      </c>
      <c r="Z196" s="47">
        <v>45110</v>
      </c>
      <c r="AA196" s="15" t="s">
        <v>2342</v>
      </c>
      <c r="AB196" s="16" t="s">
        <v>2343</v>
      </c>
      <c r="AC196" s="15" t="s">
        <v>2129</v>
      </c>
      <c r="AD196" s="15"/>
      <c r="AE196" s="47">
        <v>45112</v>
      </c>
      <c r="AF196" s="31">
        <v>341</v>
      </c>
      <c r="AG196" s="15" t="s">
        <v>2139</v>
      </c>
      <c r="AH196" s="15">
        <v>17308420</v>
      </c>
      <c r="AI196" s="24" t="s">
        <v>2140</v>
      </c>
      <c r="AJ196" s="15"/>
      <c r="AK196" s="15"/>
      <c r="AL196" s="15"/>
      <c r="AM196" s="15"/>
      <c r="AN196" s="58"/>
    </row>
    <row r="197" s="1" customFormat="1" ht="33.75" outlineLevel="2" spans="1:40">
      <c r="A197" s="15">
        <v>191</v>
      </c>
      <c r="B197" s="15" t="s">
        <v>70</v>
      </c>
      <c r="C197" s="16" t="s">
        <v>2344</v>
      </c>
      <c r="D197" s="16"/>
      <c r="E197" s="15" t="s">
        <v>2167</v>
      </c>
      <c r="F197" s="15" t="s">
        <v>2168</v>
      </c>
      <c r="G197" s="16" t="s">
        <v>2169</v>
      </c>
      <c r="H197" s="16" t="s">
        <v>2170</v>
      </c>
      <c r="I197" s="16" t="s">
        <v>2171</v>
      </c>
      <c r="J197" s="16" t="s">
        <v>2172</v>
      </c>
      <c r="K197" s="16" t="s">
        <v>2173</v>
      </c>
      <c r="L197" s="16" t="s">
        <v>2174</v>
      </c>
      <c r="M197" s="15" t="s">
        <v>26</v>
      </c>
      <c r="N197" s="15">
        <v>1</v>
      </c>
      <c r="O197" s="32">
        <v>125</v>
      </c>
      <c r="P197" s="31">
        <f t="shared" si="25"/>
        <v>125000</v>
      </c>
      <c r="Q197" s="46">
        <v>0.04</v>
      </c>
      <c r="R197" s="31">
        <v>8</v>
      </c>
      <c r="S197" s="31">
        <v>40</v>
      </c>
      <c r="T197" s="31">
        <f t="shared" si="26"/>
        <v>5000</v>
      </c>
      <c r="U197" s="31">
        <f t="shared" si="27"/>
        <v>1000</v>
      </c>
      <c r="V197" s="31">
        <f t="shared" si="28"/>
        <v>1000</v>
      </c>
      <c r="W197" s="32">
        <f t="shared" si="29"/>
        <v>4000</v>
      </c>
      <c r="X197" s="47">
        <v>45125</v>
      </c>
      <c r="Y197" s="47">
        <v>45490</v>
      </c>
      <c r="Z197" s="47">
        <v>45114</v>
      </c>
      <c r="AA197" s="15" t="s">
        <v>2345</v>
      </c>
      <c r="AB197" s="16" t="s">
        <v>2346</v>
      </c>
      <c r="AC197" s="15" t="s">
        <v>2167</v>
      </c>
      <c r="AD197" s="15"/>
      <c r="AE197" s="47">
        <v>45117</v>
      </c>
      <c r="AF197" s="15">
        <v>1105</v>
      </c>
      <c r="AG197" s="15" t="s">
        <v>2177</v>
      </c>
      <c r="AH197" s="15">
        <v>36367484</v>
      </c>
      <c r="AI197" s="24" t="s">
        <v>2178</v>
      </c>
      <c r="AJ197" s="15"/>
      <c r="AK197" s="15"/>
      <c r="AL197" s="15"/>
      <c r="AM197" s="15"/>
      <c r="AN197" s="58"/>
    </row>
    <row r="198" s="1" customFormat="1" ht="33.75" outlineLevel="2" spans="1:40">
      <c r="A198" s="15">
        <v>192</v>
      </c>
      <c r="B198" s="15" t="s">
        <v>70</v>
      </c>
      <c r="C198" s="17" t="s">
        <v>2347</v>
      </c>
      <c r="D198" s="16"/>
      <c r="E198" s="15" t="s">
        <v>2180</v>
      </c>
      <c r="F198" s="15" t="s">
        <v>2181</v>
      </c>
      <c r="G198" s="16" t="s">
        <v>2182</v>
      </c>
      <c r="H198" s="16" t="s">
        <v>2183</v>
      </c>
      <c r="I198" s="16" t="s">
        <v>2184</v>
      </c>
      <c r="J198" s="16" t="s">
        <v>2185</v>
      </c>
      <c r="K198" s="16" t="s">
        <v>2186</v>
      </c>
      <c r="L198" s="16" t="s">
        <v>2187</v>
      </c>
      <c r="M198" s="15" t="s">
        <v>26</v>
      </c>
      <c r="N198" s="15">
        <v>1</v>
      </c>
      <c r="O198" s="32">
        <v>250</v>
      </c>
      <c r="P198" s="31">
        <f t="shared" si="25"/>
        <v>250000</v>
      </c>
      <c r="Q198" s="46">
        <v>0.04</v>
      </c>
      <c r="R198" s="31">
        <v>8</v>
      </c>
      <c r="S198" s="31">
        <v>40</v>
      </c>
      <c r="T198" s="31">
        <f t="shared" si="26"/>
        <v>10000</v>
      </c>
      <c r="U198" s="31">
        <f t="shared" si="27"/>
        <v>2000</v>
      </c>
      <c r="V198" s="31">
        <f t="shared" si="28"/>
        <v>2000</v>
      </c>
      <c r="W198" s="32">
        <f t="shared" si="29"/>
        <v>8000</v>
      </c>
      <c r="X198" s="47">
        <v>45125</v>
      </c>
      <c r="Y198" s="47">
        <v>45490</v>
      </c>
      <c r="Z198" s="47">
        <v>45114</v>
      </c>
      <c r="AA198" s="15" t="s">
        <v>2348</v>
      </c>
      <c r="AB198" s="16" t="s">
        <v>2349</v>
      </c>
      <c r="AC198" s="15" t="s">
        <v>2180</v>
      </c>
      <c r="AD198" s="15"/>
      <c r="AE198" s="47">
        <v>45118</v>
      </c>
      <c r="AF198" s="31">
        <v>2273</v>
      </c>
      <c r="AG198" s="15" t="s">
        <v>2180</v>
      </c>
      <c r="AH198" s="15">
        <v>46092491</v>
      </c>
      <c r="AI198" s="24" t="s">
        <v>2190</v>
      </c>
      <c r="AJ198" s="15"/>
      <c r="AK198" s="15"/>
      <c r="AL198" s="15"/>
      <c r="AM198" s="15"/>
      <c r="AN198" s="58"/>
    </row>
    <row r="199" s="1" customFormat="1" ht="33.75" outlineLevel="2" spans="1:40">
      <c r="A199" s="15">
        <v>193</v>
      </c>
      <c r="B199" s="15" t="s">
        <v>70</v>
      </c>
      <c r="C199" s="17" t="s">
        <v>2350</v>
      </c>
      <c r="D199" s="15"/>
      <c r="E199" s="15" t="s">
        <v>2192</v>
      </c>
      <c r="F199" s="15" t="s">
        <v>2193</v>
      </c>
      <c r="G199" s="16" t="s">
        <v>2194</v>
      </c>
      <c r="H199" s="16" t="s">
        <v>2106</v>
      </c>
      <c r="I199" s="16" t="s">
        <v>2195</v>
      </c>
      <c r="J199" s="16" t="s">
        <v>2196</v>
      </c>
      <c r="K199" s="16" t="s">
        <v>2197</v>
      </c>
      <c r="L199" s="16" t="s">
        <v>2198</v>
      </c>
      <c r="M199" s="15" t="s">
        <v>26</v>
      </c>
      <c r="N199" s="15">
        <v>1</v>
      </c>
      <c r="O199" s="32">
        <v>200</v>
      </c>
      <c r="P199" s="31">
        <f t="shared" si="25"/>
        <v>200000</v>
      </c>
      <c r="Q199" s="46">
        <v>0.04</v>
      </c>
      <c r="R199" s="31">
        <v>8</v>
      </c>
      <c r="S199" s="31">
        <v>40</v>
      </c>
      <c r="T199" s="31">
        <f t="shared" si="26"/>
        <v>8000</v>
      </c>
      <c r="U199" s="31">
        <f t="shared" si="27"/>
        <v>1600</v>
      </c>
      <c r="V199" s="31">
        <f t="shared" si="28"/>
        <v>1600</v>
      </c>
      <c r="W199" s="32">
        <f t="shared" si="29"/>
        <v>6400</v>
      </c>
      <c r="X199" s="47">
        <v>45140</v>
      </c>
      <c r="Y199" s="47">
        <v>45505</v>
      </c>
      <c r="Z199" s="47">
        <v>45132</v>
      </c>
      <c r="AA199" s="15" t="s">
        <v>2351</v>
      </c>
      <c r="AB199" s="16" t="s">
        <v>2352</v>
      </c>
      <c r="AC199" s="15" t="s">
        <v>2192</v>
      </c>
      <c r="AD199" s="15"/>
      <c r="AE199" s="47">
        <v>45132</v>
      </c>
      <c r="AF199" s="31">
        <v>1726</v>
      </c>
      <c r="AG199" s="15" t="s">
        <v>2192</v>
      </c>
      <c r="AH199" s="15">
        <v>34366159</v>
      </c>
      <c r="AI199" s="24" t="s">
        <v>2201</v>
      </c>
      <c r="AJ199" s="15"/>
      <c r="AK199" s="15" t="s">
        <v>2202</v>
      </c>
      <c r="AL199" s="15"/>
      <c r="AM199" s="15"/>
      <c r="AN199" s="58"/>
    </row>
    <row r="200" s="1" customFormat="1" ht="33.75" outlineLevel="2" spans="1:40">
      <c r="A200" s="15">
        <v>194</v>
      </c>
      <c r="B200" s="15" t="s">
        <v>70</v>
      </c>
      <c r="C200" s="17" t="s">
        <v>2353</v>
      </c>
      <c r="D200" s="15"/>
      <c r="E200" s="15" t="s">
        <v>2204</v>
      </c>
      <c r="F200" s="16" t="s">
        <v>2205</v>
      </c>
      <c r="G200" s="16" t="s">
        <v>2206</v>
      </c>
      <c r="H200" s="16" t="s">
        <v>1275</v>
      </c>
      <c r="I200" s="16" t="s">
        <v>2207</v>
      </c>
      <c r="J200" s="16" t="s">
        <v>2208</v>
      </c>
      <c r="K200" s="16" t="s">
        <v>2209</v>
      </c>
      <c r="L200" s="16" t="s">
        <v>2210</v>
      </c>
      <c r="M200" s="15" t="s">
        <v>26</v>
      </c>
      <c r="N200" s="15">
        <v>1</v>
      </c>
      <c r="O200" s="32">
        <v>50</v>
      </c>
      <c r="P200" s="31">
        <f t="shared" si="25"/>
        <v>50000</v>
      </c>
      <c r="Q200" s="46">
        <v>0.04</v>
      </c>
      <c r="R200" s="31">
        <v>8</v>
      </c>
      <c r="S200" s="31">
        <v>40</v>
      </c>
      <c r="T200" s="31">
        <f t="shared" si="26"/>
        <v>2000</v>
      </c>
      <c r="U200" s="31">
        <f t="shared" si="27"/>
        <v>400</v>
      </c>
      <c r="V200" s="31">
        <f t="shared" si="28"/>
        <v>400</v>
      </c>
      <c r="W200" s="32">
        <f t="shared" si="29"/>
        <v>1600</v>
      </c>
      <c r="X200" s="47">
        <v>45148</v>
      </c>
      <c r="Y200" s="47">
        <v>45513</v>
      </c>
      <c r="Z200" s="47">
        <v>45138</v>
      </c>
      <c r="AA200" s="15" t="s">
        <v>2354</v>
      </c>
      <c r="AB200" s="16" t="s">
        <v>2355</v>
      </c>
      <c r="AC200" s="15" t="s">
        <v>2204</v>
      </c>
      <c r="AD200" s="15"/>
      <c r="AE200" s="47">
        <v>45140</v>
      </c>
      <c r="AF200" s="31">
        <v>442</v>
      </c>
      <c r="AG200" s="15" t="s">
        <v>2204</v>
      </c>
      <c r="AH200" s="15">
        <v>35366248</v>
      </c>
      <c r="AI200" s="24" t="s">
        <v>2213</v>
      </c>
      <c r="AJ200" s="15"/>
      <c r="AK200" s="15"/>
      <c r="AL200" s="15"/>
      <c r="AM200" s="15"/>
      <c r="AN200" s="58"/>
    </row>
    <row r="201" s="1" customFormat="1" ht="36" customHeight="1" outlineLevel="2" spans="1:40">
      <c r="A201" s="15">
        <v>195</v>
      </c>
      <c r="B201" s="15" t="s">
        <v>70</v>
      </c>
      <c r="C201" s="17" t="s">
        <v>2356</v>
      </c>
      <c r="D201" s="15"/>
      <c r="E201" s="15" t="s">
        <v>2215</v>
      </c>
      <c r="F201" s="16" t="s">
        <v>2216</v>
      </c>
      <c r="G201" s="16" t="s">
        <v>2217</v>
      </c>
      <c r="H201" s="16" t="s">
        <v>2218</v>
      </c>
      <c r="I201" s="16" t="s">
        <v>2219</v>
      </c>
      <c r="J201" s="16" t="s">
        <v>2220</v>
      </c>
      <c r="K201" s="16" t="s">
        <v>2221</v>
      </c>
      <c r="L201" s="16" t="s">
        <v>2222</v>
      </c>
      <c r="M201" s="15" t="s">
        <v>26</v>
      </c>
      <c r="N201" s="15">
        <v>1</v>
      </c>
      <c r="O201" s="32">
        <v>125</v>
      </c>
      <c r="P201" s="31">
        <f t="shared" si="25"/>
        <v>125000</v>
      </c>
      <c r="Q201" s="46">
        <v>0.04</v>
      </c>
      <c r="R201" s="31">
        <v>8</v>
      </c>
      <c r="S201" s="31">
        <v>40</v>
      </c>
      <c r="T201" s="31">
        <f t="shared" si="26"/>
        <v>5000</v>
      </c>
      <c r="U201" s="31">
        <f t="shared" si="27"/>
        <v>1000</v>
      </c>
      <c r="V201" s="31">
        <f t="shared" si="28"/>
        <v>1000</v>
      </c>
      <c r="W201" s="32">
        <f t="shared" si="29"/>
        <v>4000</v>
      </c>
      <c r="X201" s="47">
        <v>45148</v>
      </c>
      <c r="Y201" s="47">
        <v>45513</v>
      </c>
      <c r="Z201" s="47">
        <v>45138</v>
      </c>
      <c r="AA201" s="15" t="s">
        <v>2357</v>
      </c>
      <c r="AB201" s="16" t="s">
        <v>2358</v>
      </c>
      <c r="AC201" s="15" t="s">
        <v>2215</v>
      </c>
      <c r="AD201" s="15"/>
      <c r="AE201" s="47">
        <v>45139</v>
      </c>
      <c r="AF201" s="31">
        <v>1126</v>
      </c>
      <c r="AG201" s="15" t="s">
        <v>2225</v>
      </c>
      <c r="AH201" s="118" t="s">
        <v>2226</v>
      </c>
      <c r="AI201" s="24" t="s">
        <v>2227</v>
      </c>
      <c r="AJ201" s="15"/>
      <c r="AK201" s="15"/>
      <c r="AL201" s="15"/>
      <c r="AM201" s="15"/>
      <c r="AN201" s="58"/>
    </row>
    <row r="202" s="1" customFormat="1" ht="36" customHeight="1" outlineLevel="2" spans="1:40">
      <c r="A202" s="15">
        <v>196</v>
      </c>
      <c r="B202" s="15" t="s">
        <v>70</v>
      </c>
      <c r="C202" s="17" t="s">
        <v>2359</v>
      </c>
      <c r="D202" s="15"/>
      <c r="E202" s="15" t="s">
        <v>2229</v>
      </c>
      <c r="F202" s="16" t="s">
        <v>2216</v>
      </c>
      <c r="G202" s="16" t="s">
        <v>2230</v>
      </c>
      <c r="H202" s="16" t="s">
        <v>2145</v>
      </c>
      <c r="I202" s="16" t="s">
        <v>2231</v>
      </c>
      <c r="J202" s="16" t="s">
        <v>2232</v>
      </c>
      <c r="K202" s="16" t="s">
        <v>2233</v>
      </c>
      <c r="L202" s="16" t="s">
        <v>2234</v>
      </c>
      <c r="M202" s="15" t="s">
        <v>26</v>
      </c>
      <c r="N202" s="15">
        <v>1</v>
      </c>
      <c r="O202" s="32">
        <v>63</v>
      </c>
      <c r="P202" s="31">
        <f t="shared" si="25"/>
        <v>63000</v>
      </c>
      <c r="Q202" s="46">
        <v>0.04</v>
      </c>
      <c r="R202" s="31">
        <v>8</v>
      </c>
      <c r="S202" s="31">
        <v>40</v>
      </c>
      <c r="T202" s="31">
        <f t="shared" si="26"/>
        <v>2520</v>
      </c>
      <c r="U202" s="31">
        <f t="shared" si="27"/>
        <v>504</v>
      </c>
      <c r="V202" s="31">
        <f t="shared" si="28"/>
        <v>504</v>
      </c>
      <c r="W202" s="32">
        <f t="shared" si="29"/>
        <v>2016</v>
      </c>
      <c r="X202" s="47">
        <v>45148</v>
      </c>
      <c r="Y202" s="47">
        <v>45513</v>
      </c>
      <c r="Z202" s="47">
        <v>45138</v>
      </c>
      <c r="AA202" s="15" t="s">
        <v>2360</v>
      </c>
      <c r="AB202" s="16" t="s">
        <v>2361</v>
      </c>
      <c r="AC202" s="15" t="s">
        <v>2229</v>
      </c>
      <c r="AD202" s="15"/>
      <c r="AE202" s="47">
        <v>45141</v>
      </c>
      <c r="AF202" s="15">
        <v>546</v>
      </c>
      <c r="AG202" s="15" t="s">
        <v>2237</v>
      </c>
      <c r="AH202" s="15">
        <v>93025260</v>
      </c>
      <c r="AI202" s="24" t="s">
        <v>2238</v>
      </c>
      <c r="AJ202" s="15"/>
      <c r="AK202" s="15"/>
      <c r="AL202" s="15"/>
      <c r="AM202" s="15"/>
      <c r="AN202" s="58"/>
    </row>
    <row r="203" s="1" customFormat="1" ht="36" customHeight="1" outlineLevel="2" spans="1:40">
      <c r="A203" s="15">
        <v>197</v>
      </c>
      <c r="B203" s="15" t="s">
        <v>1424</v>
      </c>
      <c r="C203" s="17" t="s">
        <v>2362</v>
      </c>
      <c r="D203" s="15"/>
      <c r="E203" s="15" t="s">
        <v>2240</v>
      </c>
      <c r="F203" s="16" t="s">
        <v>2241</v>
      </c>
      <c r="G203" s="16" t="s">
        <v>2242</v>
      </c>
      <c r="H203" s="16" t="s">
        <v>2243</v>
      </c>
      <c r="I203" s="16" t="s">
        <v>2244</v>
      </c>
      <c r="J203" s="16" t="s">
        <v>2245</v>
      </c>
      <c r="K203" s="71" t="s">
        <v>2244</v>
      </c>
      <c r="L203" s="71" t="s">
        <v>2246</v>
      </c>
      <c r="M203" s="15" t="s">
        <v>26</v>
      </c>
      <c r="N203" s="15">
        <v>1</v>
      </c>
      <c r="O203" s="32">
        <v>250</v>
      </c>
      <c r="P203" s="31">
        <f t="shared" si="25"/>
        <v>250000</v>
      </c>
      <c r="Q203" s="46">
        <v>0.04</v>
      </c>
      <c r="R203" s="31">
        <v>8</v>
      </c>
      <c r="S203" s="31">
        <v>40</v>
      </c>
      <c r="T203" s="31">
        <f t="shared" si="26"/>
        <v>10000</v>
      </c>
      <c r="U203" s="31">
        <f t="shared" si="27"/>
        <v>2000</v>
      </c>
      <c r="V203" s="31">
        <f t="shared" si="28"/>
        <v>2000</v>
      </c>
      <c r="W203" s="32">
        <f t="shared" si="29"/>
        <v>8000</v>
      </c>
      <c r="X203" s="48">
        <v>45150</v>
      </c>
      <c r="Y203" s="48">
        <v>45515</v>
      </c>
      <c r="Z203" s="47">
        <v>45138</v>
      </c>
      <c r="AA203" s="15" t="s">
        <v>2363</v>
      </c>
      <c r="AB203" s="16" t="s">
        <v>2364</v>
      </c>
      <c r="AC203" s="15" t="s">
        <v>2240</v>
      </c>
      <c r="AD203" s="15"/>
      <c r="AE203" s="47">
        <v>45142</v>
      </c>
      <c r="AF203" s="31">
        <v>2210</v>
      </c>
      <c r="AG203" s="15" t="s">
        <v>2240</v>
      </c>
      <c r="AH203" s="15">
        <v>61625812</v>
      </c>
      <c r="AI203" s="15" t="s">
        <v>2249</v>
      </c>
      <c r="AJ203" s="15"/>
      <c r="AK203" s="15"/>
      <c r="AL203" s="15"/>
      <c r="AM203" s="15"/>
      <c r="AN203" s="58"/>
    </row>
    <row r="204" s="1" customFormat="1" ht="36" customHeight="1" outlineLevel="2" spans="1:40">
      <c r="A204" s="15">
        <v>198</v>
      </c>
      <c r="B204" s="15" t="s">
        <v>70</v>
      </c>
      <c r="C204" s="17" t="s">
        <v>2365</v>
      </c>
      <c r="D204" s="15"/>
      <c r="E204" s="15" t="s">
        <v>2251</v>
      </c>
      <c r="F204" s="15" t="s">
        <v>2252</v>
      </c>
      <c r="G204" s="16" t="s">
        <v>2253</v>
      </c>
      <c r="H204" s="16" t="s">
        <v>2254</v>
      </c>
      <c r="I204" s="16" t="s">
        <v>2255</v>
      </c>
      <c r="J204" s="16" t="s">
        <v>2256</v>
      </c>
      <c r="K204" s="16" t="s">
        <v>2257</v>
      </c>
      <c r="L204" s="16" t="s">
        <v>2258</v>
      </c>
      <c r="M204" s="15" t="s">
        <v>26</v>
      </c>
      <c r="N204" s="15">
        <v>1</v>
      </c>
      <c r="O204" s="32">
        <v>250</v>
      </c>
      <c r="P204" s="31">
        <f t="shared" si="25"/>
        <v>250000</v>
      </c>
      <c r="Q204" s="46">
        <v>0.04</v>
      </c>
      <c r="R204" s="31">
        <v>8</v>
      </c>
      <c r="S204" s="31">
        <v>40</v>
      </c>
      <c r="T204" s="31">
        <f t="shared" si="26"/>
        <v>10000</v>
      </c>
      <c r="U204" s="31">
        <f t="shared" si="27"/>
        <v>2000</v>
      </c>
      <c r="V204" s="31">
        <f t="shared" si="28"/>
        <v>2000</v>
      </c>
      <c r="W204" s="32">
        <f t="shared" si="29"/>
        <v>8000</v>
      </c>
      <c r="X204" s="47">
        <v>45161</v>
      </c>
      <c r="Y204" s="47">
        <v>45526</v>
      </c>
      <c r="Z204" s="47">
        <v>45152</v>
      </c>
      <c r="AA204" s="15" t="s">
        <v>2366</v>
      </c>
      <c r="AB204" s="16" t="s">
        <v>2367</v>
      </c>
      <c r="AC204" s="15" t="s">
        <v>2251</v>
      </c>
      <c r="AD204" s="15"/>
      <c r="AE204" s="47">
        <v>45154</v>
      </c>
      <c r="AF204" s="31">
        <v>2210</v>
      </c>
      <c r="AG204" s="15" t="s">
        <v>2251</v>
      </c>
      <c r="AH204" s="15">
        <v>83815909</v>
      </c>
      <c r="AI204" s="24" t="s">
        <v>2261</v>
      </c>
      <c r="AJ204" s="15"/>
      <c r="AK204" s="15"/>
      <c r="AL204" s="15"/>
      <c r="AM204" s="15"/>
      <c r="AN204" s="58"/>
    </row>
    <row r="205" s="1" customFormat="1" ht="36" customHeight="1" outlineLevel="2" spans="1:40">
      <c r="A205" s="15">
        <v>199</v>
      </c>
      <c r="B205" s="15" t="s">
        <v>70</v>
      </c>
      <c r="C205" s="17" t="s">
        <v>2368</v>
      </c>
      <c r="D205" s="15"/>
      <c r="E205" s="15" t="s">
        <v>2263</v>
      </c>
      <c r="F205" s="15" t="s">
        <v>2264</v>
      </c>
      <c r="G205" s="16" t="s">
        <v>2265</v>
      </c>
      <c r="H205" s="16" t="s">
        <v>2266</v>
      </c>
      <c r="I205" s="16" t="s">
        <v>2267</v>
      </c>
      <c r="J205" s="16" t="s">
        <v>2268</v>
      </c>
      <c r="K205" s="16" t="s">
        <v>2269</v>
      </c>
      <c r="L205" s="16" t="s">
        <v>2270</v>
      </c>
      <c r="M205" s="15" t="s">
        <v>26</v>
      </c>
      <c r="N205" s="15">
        <v>1</v>
      </c>
      <c r="O205" s="32">
        <v>50</v>
      </c>
      <c r="P205" s="31">
        <f t="shared" si="25"/>
        <v>50000</v>
      </c>
      <c r="Q205" s="46">
        <v>0.04</v>
      </c>
      <c r="R205" s="31">
        <v>8</v>
      </c>
      <c r="S205" s="31">
        <v>40</v>
      </c>
      <c r="T205" s="31">
        <f t="shared" si="26"/>
        <v>2000</v>
      </c>
      <c r="U205" s="31">
        <f t="shared" si="27"/>
        <v>400</v>
      </c>
      <c r="V205" s="31">
        <f t="shared" si="28"/>
        <v>400</v>
      </c>
      <c r="W205" s="32">
        <f t="shared" si="29"/>
        <v>1600</v>
      </c>
      <c r="X205" s="47">
        <v>45161</v>
      </c>
      <c r="Y205" s="47">
        <v>45526</v>
      </c>
      <c r="Z205" s="47">
        <v>45152</v>
      </c>
      <c r="AA205" s="15" t="s">
        <v>2369</v>
      </c>
      <c r="AB205" s="16" t="s">
        <v>2370</v>
      </c>
      <c r="AC205" s="15" t="s">
        <v>2263</v>
      </c>
      <c r="AD205" s="15"/>
      <c r="AE205" s="47">
        <v>45154</v>
      </c>
      <c r="AF205" s="31">
        <v>463</v>
      </c>
      <c r="AG205" s="15" t="s">
        <v>2263</v>
      </c>
      <c r="AH205" s="15">
        <v>33595409</v>
      </c>
      <c r="AI205" s="24" t="s">
        <v>2273</v>
      </c>
      <c r="AJ205" s="15"/>
      <c r="AK205" s="15"/>
      <c r="AL205" s="15"/>
      <c r="AM205" s="15"/>
      <c r="AN205" s="58"/>
    </row>
    <row r="206" s="1" customFormat="1" ht="36" customHeight="1" outlineLevel="2" spans="1:40">
      <c r="A206" s="15">
        <v>200</v>
      </c>
      <c r="B206" s="15" t="s">
        <v>70</v>
      </c>
      <c r="C206" s="17" t="s">
        <v>2371</v>
      </c>
      <c r="D206" s="15"/>
      <c r="E206" s="15" t="s">
        <v>2275</v>
      </c>
      <c r="F206" s="15" t="s">
        <v>2264</v>
      </c>
      <c r="G206" s="16" t="s">
        <v>2276</v>
      </c>
      <c r="H206" s="16" t="s">
        <v>2277</v>
      </c>
      <c r="I206" s="16" t="s">
        <v>2278</v>
      </c>
      <c r="J206" s="16" t="s">
        <v>2279</v>
      </c>
      <c r="K206" s="16" t="s">
        <v>2280</v>
      </c>
      <c r="L206" s="16" t="s">
        <v>2281</v>
      </c>
      <c r="M206" s="15" t="s">
        <v>26</v>
      </c>
      <c r="N206" s="15">
        <v>1</v>
      </c>
      <c r="O206" s="32">
        <v>100</v>
      </c>
      <c r="P206" s="31">
        <f t="shared" si="25"/>
        <v>100000</v>
      </c>
      <c r="Q206" s="46">
        <v>0.04</v>
      </c>
      <c r="R206" s="31">
        <v>8</v>
      </c>
      <c r="S206" s="31">
        <v>40</v>
      </c>
      <c r="T206" s="31">
        <f t="shared" si="26"/>
        <v>4000</v>
      </c>
      <c r="U206" s="31">
        <f t="shared" si="27"/>
        <v>800</v>
      </c>
      <c r="V206" s="31">
        <f t="shared" si="28"/>
        <v>800</v>
      </c>
      <c r="W206" s="32">
        <f t="shared" si="29"/>
        <v>3200</v>
      </c>
      <c r="X206" s="47">
        <v>45161</v>
      </c>
      <c r="Y206" s="47">
        <v>45526</v>
      </c>
      <c r="Z206" s="47">
        <v>45152</v>
      </c>
      <c r="AA206" s="15" t="s">
        <v>2372</v>
      </c>
      <c r="AB206" s="16" t="s">
        <v>2373</v>
      </c>
      <c r="AC206" s="15" t="s">
        <v>2275</v>
      </c>
      <c r="AD206" s="15"/>
      <c r="AE206" s="47">
        <v>45155</v>
      </c>
      <c r="AF206" s="31">
        <v>905</v>
      </c>
      <c r="AG206" s="15" t="s">
        <v>2284</v>
      </c>
      <c r="AH206" s="15">
        <v>20507425</v>
      </c>
      <c r="AI206" s="24" t="s">
        <v>2285</v>
      </c>
      <c r="AJ206" s="15"/>
      <c r="AK206" s="15"/>
      <c r="AL206" s="15"/>
      <c r="AM206" s="15"/>
      <c r="AN206" s="58"/>
    </row>
    <row r="207" s="1" customFormat="1" ht="36" customHeight="1" outlineLevel="2" spans="1:40">
      <c r="A207" s="15">
        <v>201</v>
      </c>
      <c r="B207" s="15" t="s">
        <v>70</v>
      </c>
      <c r="C207" s="17" t="s">
        <v>2374</v>
      </c>
      <c r="D207" s="15"/>
      <c r="E207" s="20" t="s">
        <v>2287</v>
      </c>
      <c r="F207" s="21" t="s">
        <v>2288</v>
      </c>
      <c r="G207" s="16" t="s">
        <v>2289</v>
      </c>
      <c r="H207" s="16" t="s">
        <v>2290</v>
      </c>
      <c r="I207" s="16" t="s">
        <v>2291</v>
      </c>
      <c r="J207" s="16" t="s">
        <v>2292</v>
      </c>
      <c r="K207" s="16" t="s">
        <v>2293</v>
      </c>
      <c r="L207" s="16" t="s">
        <v>2294</v>
      </c>
      <c r="M207" s="15" t="s">
        <v>26</v>
      </c>
      <c r="N207" s="15">
        <v>1</v>
      </c>
      <c r="O207" s="32">
        <v>25</v>
      </c>
      <c r="P207" s="31">
        <f t="shared" si="25"/>
        <v>25000</v>
      </c>
      <c r="Q207" s="46">
        <v>0.04</v>
      </c>
      <c r="R207" s="31">
        <v>8</v>
      </c>
      <c r="S207" s="31">
        <v>40</v>
      </c>
      <c r="T207" s="31">
        <f t="shared" si="26"/>
        <v>1000</v>
      </c>
      <c r="U207" s="31">
        <f t="shared" si="27"/>
        <v>200</v>
      </c>
      <c r="V207" s="31">
        <f t="shared" si="28"/>
        <v>200</v>
      </c>
      <c r="W207" s="32">
        <f t="shared" si="29"/>
        <v>800</v>
      </c>
      <c r="X207" s="47">
        <v>45167</v>
      </c>
      <c r="Y207" s="47">
        <v>45532</v>
      </c>
      <c r="Z207" s="47">
        <v>45154</v>
      </c>
      <c r="AA207" s="15" t="s">
        <v>2375</v>
      </c>
      <c r="AB207" s="16" t="s">
        <v>2376</v>
      </c>
      <c r="AC207" s="20" t="s">
        <v>2287</v>
      </c>
      <c r="AD207" s="16"/>
      <c r="AE207" s="47">
        <v>45156</v>
      </c>
      <c r="AF207" s="31">
        <v>221</v>
      </c>
      <c r="AG207" s="20" t="s">
        <v>2297</v>
      </c>
      <c r="AH207" s="15">
        <v>76932940</v>
      </c>
      <c r="AI207" s="24" t="s">
        <v>2298</v>
      </c>
      <c r="AJ207" s="15"/>
      <c r="AK207" s="15"/>
      <c r="AL207" s="15"/>
      <c r="AM207" s="15"/>
      <c r="AN207" s="58"/>
    </row>
    <row r="208" s="1" customFormat="1" ht="36" customHeight="1" outlineLevel="2" spans="1:40">
      <c r="A208" s="15">
        <v>202</v>
      </c>
      <c r="B208" s="15" t="s">
        <v>70</v>
      </c>
      <c r="C208" s="17" t="s">
        <v>2377</v>
      </c>
      <c r="D208" s="15"/>
      <c r="E208" s="20" t="s">
        <v>2300</v>
      </c>
      <c r="F208" s="21" t="s">
        <v>2301</v>
      </c>
      <c r="G208" s="16" t="s">
        <v>2302</v>
      </c>
      <c r="H208" s="16" t="s">
        <v>2303</v>
      </c>
      <c r="I208" s="16" t="s">
        <v>2304</v>
      </c>
      <c r="J208" s="16" t="s">
        <v>2305</v>
      </c>
      <c r="K208" s="16" t="s">
        <v>2306</v>
      </c>
      <c r="L208" s="16" t="s">
        <v>2307</v>
      </c>
      <c r="M208" s="15" t="s">
        <v>26</v>
      </c>
      <c r="N208" s="15">
        <v>1</v>
      </c>
      <c r="O208" s="32">
        <v>40</v>
      </c>
      <c r="P208" s="31">
        <f t="shared" si="25"/>
        <v>40000</v>
      </c>
      <c r="Q208" s="46">
        <v>0.04</v>
      </c>
      <c r="R208" s="31">
        <v>8</v>
      </c>
      <c r="S208" s="31">
        <v>40</v>
      </c>
      <c r="T208" s="31">
        <f t="shared" si="26"/>
        <v>1600</v>
      </c>
      <c r="U208" s="31">
        <f t="shared" si="27"/>
        <v>320</v>
      </c>
      <c r="V208" s="31">
        <f t="shared" si="28"/>
        <v>320</v>
      </c>
      <c r="W208" s="32">
        <f t="shared" si="29"/>
        <v>1280</v>
      </c>
      <c r="X208" s="47">
        <v>45167</v>
      </c>
      <c r="Y208" s="47">
        <v>45532</v>
      </c>
      <c r="Z208" s="47">
        <v>45154</v>
      </c>
      <c r="AA208" s="15" t="s">
        <v>2378</v>
      </c>
      <c r="AB208" s="16" t="s">
        <v>2379</v>
      </c>
      <c r="AC208" s="20" t="s">
        <v>2300</v>
      </c>
      <c r="AD208" s="16"/>
      <c r="AE208" s="47">
        <v>45155</v>
      </c>
      <c r="AF208" s="31">
        <v>362</v>
      </c>
      <c r="AG208" s="20" t="s">
        <v>2310</v>
      </c>
      <c r="AH208" s="15">
        <v>86920419</v>
      </c>
      <c r="AI208" s="24" t="s">
        <v>2311</v>
      </c>
      <c r="AJ208" s="15"/>
      <c r="AK208" s="15"/>
      <c r="AL208" s="15"/>
      <c r="AM208" s="15"/>
      <c r="AN208" s="58"/>
    </row>
    <row r="209" s="1" customFormat="1" ht="36" customHeight="1" outlineLevel="2" spans="1:40">
      <c r="A209" s="15">
        <v>203</v>
      </c>
      <c r="B209" s="15" t="s">
        <v>70</v>
      </c>
      <c r="C209" s="17" t="s">
        <v>2380</v>
      </c>
      <c r="D209" s="15"/>
      <c r="E209" s="20" t="s">
        <v>2313</v>
      </c>
      <c r="F209" s="21" t="s">
        <v>2314</v>
      </c>
      <c r="G209" s="16" t="s">
        <v>2315</v>
      </c>
      <c r="H209" s="16" t="s">
        <v>2316</v>
      </c>
      <c r="I209" s="16" t="s">
        <v>2317</v>
      </c>
      <c r="J209" s="16" t="s">
        <v>2318</v>
      </c>
      <c r="K209" s="16" t="s">
        <v>2319</v>
      </c>
      <c r="L209" s="16" t="s">
        <v>2320</v>
      </c>
      <c r="M209" s="15" t="s">
        <v>26</v>
      </c>
      <c r="N209" s="15">
        <v>1</v>
      </c>
      <c r="O209" s="32">
        <v>100</v>
      </c>
      <c r="P209" s="31">
        <f t="shared" si="25"/>
        <v>100000</v>
      </c>
      <c r="Q209" s="46">
        <v>0.04</v>
      </c>
      <c r="R209" s="31">
        <v>8</v>
      </c>
      <c r="S209" s="31">
        <v>40</v>
      </c>
      <c r="T209" s="31">
        <f t="shared" si="26"/>
        <v>4000</v>
      </c>
      <c r="U209" s="31">
        <f t="shared" si="27"/>
        <v>800</v>
      </c>
      <c r="V209" s="31">
        <f t="shared" si="28"/>
        <v>800</v>
      </c>
      <c r="W209" s="32">
        <f t="shared" si="29"/>
        <v>3200</v>
      </c>
      <c r="X209" s="47">
        <v>45167</v>
      </c>
      <c r="Y209" s="47">
        <v>45532</v>
      </c>
      <c r="Z209" s="47">
        <v>45154</v>
      </c>
      <c r="AA209" s="15" t="s">
        <v>2381</v>
      </c>
      <c r="AB209" s="16" t="s">
        <v>2382</v>
      </c>
      <c r="AC209" s="20" t="s">
        <v>2313</v>
      </c>
      <c r="AD209" s="15"/>
      <c r="AE209" s="47">
        <v>45158</v>
      </c>
      <c r="AF209" s="31">
        <v>884</v>
      </c>
      <c r="AG209" s="20" t="s">
        <v>2323</v>
      </c>
      <c r="AH209" s="15">
        <v>23626978</v>
      </c>
      <c r="AI209" s="24" t="s">
        <v>2324</v>
      </c>
      <c r="AJ209" s="15"/>
      <c r="AK209" s="15"/>
      <c r="AL209" s="15"/>
      <c r="AM209" s="15"/>
      <c r="AN209" s="58"/>
    </row>
    <row r="210" s="1" customFormat="1" ht="36" customHeight="1" outlineLevel="2" spans="1:40">
      <c r="A210" s="15">
        <v>204</v>
      </c>
      <c r="B210" s="15" t="s">
        <v>70</v>
      </c>
      <c r="C210" s="17" t="s">
        <v>2383</v>
      </c>
      <c r="D210" s="15"/>
      <c r="E210" s="20" t="s">
        <v>2326</v>
      </c>
      <c r="F210" s="21" t="s">
        <v>2327</v>
      </c>
      <c r="G210" s="16" t="s">
        <v>2328</v>
      </c>
      <c r="H210" s="16" t="s">
        <v>2157</v>
      </c>
      <c r="I210" s="16" t="s">
        <v>2329</v>
      </c>
      <c r="J210" s="16" t="s">
        <v>2330</v>
      </c>
      <c r="K210" s="16" t="s">
        <v>2331</v>
      </c>
      <c r="L210" s="16" t="s">
        <v>2332</v>
      </c>
      <c r="M210" s="15" t="s">
        <v>26</v>
      </c>
      <c r="N210" s="15">
        <v>1</v>
      </c>
      <c r="O210" s="32">
        <v>75</v>
      </c>
      <c r="P210" s="31">
        <f t="shared" si="25"/>
        <v>75000</v>
      </c>
      <c r="Q210" s="46">
        <v>0.04</v>
      </c>
      <c r="R210" s="31">
        <v>8</v>
      </c>
      <c r="S210" s="31">
        <v>40</v>
      </c>
      <c r="T210" s="31">
        <f t="shared" si="26"/>
        <v>3000</v>
      </c>
      <c r="U210" s="31">
        <f t="shared" si="27"/>
        <v>600</v>
      </c>
      <c r="V210" s="31">
        <f t="shared" si="28"/>
        <v>600</v>
      </c>
      <c r="W210" s="32">
        <f t="shared" si="29"/>
        <v>2400</v>
      </c>
      <c r="X210" s="47">
        <v>45167</v>
      </c>
      <c r="Y210" s="47">
        <v>45532</v>
      </c>
      <c r="Z210" s="47">
        <v>45154</v>
      </c>
      <c r="AA210" s="15" t="s">
        <v>2384</v>
      </c>
      <c r="AB210" s="16" t="s">
        <v>2385</v>
      </c>
      <c r="AC210" s="20" t="s">
        <v>2326</v>
      </c>
      <c r="AD210" s="16"/>
      <c r="AE210" s="47">
        <v>45155</v>
      </c>
      <c r="AF210" s="31">
        <v>663</v>
      </c>
      <c r="AG210" s="20" t="s">
        <v>2335</v>
      </c>
      <c r="AH210" s="15">
        <v>14082932</v>
      </c>
      <c r="AI210" s="24" t="s">
        <v>2336</v>
      </c>
      <c r="AJ210" s="15"/>
      <c r="AK210" s="15"/>
      <c r="AL210" s="15"/>
      <c r="AM210" s="15"/>
      <c r="AN210" s="58"/>
    </row>
    <row r="211" s="1" customFormat="1" ht="36" customHeight="1" outlineLevel="1" spans="1:40">
      <c r="A211" s="15"/>
      <c r="B211" s="15"/>
      <c r="C211" s="17"/>
      <c r="D211" s="15"/>
      <c r="E211" s="20"/>
      <c r="F211" s="21"/>
      <c r="G211" s="16"/>
      <c r="H211" s="16"/>
      <c r="I211" s="16"/>
      <c r="J211" s="16"/>
      <c r="K211" s="16"/>
      <c r="L211" s="16"/>
      <c r="M211" s="11" t="s">
        <v>2386</v>
      </c>
      <c r="N211" s="15">
        <f>SUBTOTAL(9,N195:N210)</f>
        <v>16</v>
      </c>
      <c r="O211" s="32">
        <f>SUBTOTAL(9,O195:O210)</f>
        <v>2118</v>
      </c>
      <c r="P211" s="31"/>
      <c r="Q211" s="46"/>
      <c r="R211" s="31"/>
      <c r="S211" s="31"/>
      <c r="T211" s="31">
        <f>SUBTOTAL(9,T195:T210)</f>
        <v>84720</v>
      </c>
      <c r="U211" s="31">
        <f>SUBTOTAL(9,U195:U210)</f>
        <v>16944</v>
      </c>
      <c r="V211" s="31"/>
      <c r="W211" s="32">
        <f>SUBTOTAL(9,W195:W210)</f>
        <v>67776</v>
      </c>
      <c r="X211" s="47"/>
      <c r="Y211" s="47"/>
      <c r="Z211" s="47"/>
      <c r="AA211" s="15"/>
      <c r="AB211" s="16"/>
      <c r="AC211" s="20"/>
      <c r="AD211" s="16"/>
      <c r="AE211" s="47"/>
      <c r="AF211" s="31"/>
      <c r="AG211" s="20"/>
      <c r="AH211" s="15"/>
      <c r="AI211" s="24"/>
      <c r="AJ211" s="15"/>
      <c r="AK211" s="15"/>
      <c r="AL211" s="15"/>
      <c r="AM211" s="15"/>
      <c r="AN211" s="58"/>
    </row>
    <row r="212" s="1" customFormat="1" ht="48" customHeight="1" outlineLevel="2" spans="1:40">
      <c r="A212" s="15">
        <v>205</v>
      </c>
      <c r="B212" s="15" t="s">
        <v>490</v>
      </c>
      <c r="C212" s="16" t="s">
        <v>2387</v>
      </c>
      <c r="D212" s="15"/>
      <c r="E212" s="16" t="s">
        <v>2388</v>
      </c>
      <c r="F212" s="16" t="s">
        <v>2389</v>
      </c>
      <c r="G212" s="16" t="s">
        <v>2390</v>
      </c>
      <c r="H212" s="16" t="s">
        <v>2391</v>
      </c>
      <c r="I212" s="16" t="s">
        <v>2392</v>
      </c>
      <c r="J212" s="16" t="s">
        <v>2393</v>
      </c>
      <c r="K212" s="16" t="s">
        <v>2394</v>
      </c>
      <c r="L212" s="16" t="s">
        <v>2395</v>
      </c>
      <c r="M212" s="15" t="s">
        <v>27</v>
      </c>
      <c r="N212" s="15">
        <v>2</v>
      </c>
      <c r="O212" s="32">
        <v>0.7</v>
      </c>
      <c r="P212" s="31">
        <f>O212*800</f>
        <v>560</v>
      </c>
      <c r="Q212" s="46">
        <v>0.06</v>
      </c>
      <c r="R212" s="31">
        <v>14.4</v>
      </c>
      <c r="S212" s="31">
        <v>48</v>
      </c>
      <c r="T212" s="31">
        <f>O212*S212</f>
        <v>33.6</v>
      </c>
      <c r="U212" s="31">
        <f>O212*R212</f>
        <v>10.08</v>
      </c>
      <c r="V212" s="31">
        <f>T212*0.1</f>
        <v>3.36</v>
      </c>
      <c r="W212" s="32">
        <f>T212-U212</f>
        <v>23.52</v>
      </c>
      <c r="X212" s="47">
        <v>45111</v>
      </c>
      <c r="Y212" s="47">
        <v>45260</v>
      </c>
      <c r="Z212" s="47">
        <v>45113</v>
      </c>
      <c r="AA212" s="16" t="s">
        <v>2396</v>
      </c>
      <c r="AB212" s="16" t="s">
        <v>2397</v>
      </c>
      <c r="AC212" s="16" t="s">
        <v>2388</v>
      </c>
      <c r="AD212" s="15"/>
      <c r="AE212" s="47" t="s">
        <v>502</v>
      </c>
      <c r="AF212" s="31">
        <v>269301.3</v>
      </c>
      <c r="AG212" s="15" t="s">
        <v>503</v>
      </c>
      <c r="AH212" s="15">
        <v>34685843</v>
      </c>
      <c r="AI212" s="15" t="s">
        <v>504</v>
      </c>
      <c r="AJ212" s="15"/>
      <c r="AK212" s="15"/>
      <c r="AL212" s="15"/>
      <c r="AM212" s="15"/>
      <c r="AN212" s="58"/>
    </row>
    <row r="213" s="1" customFormat="1" ht="48" customHeight="1" outlineLevel="2" spans="1:40">
      <c r="A213" s="15">
        <v>206</v>
      </c>
      <c r="B213" s="15" t="s">
        <v>490</v>
      </c>
      <c r="C213" s="16" t="s">
        <v>2398</v>
      </c>
      <c r="D213" s="15"/>
      <c r="E213" s="16" t="s">
        <v>2399</v>
      </c>
      <c r="F213" s="16" t="s">
        <v>2400</v>
      </c>
      <c r="G213" s="16" t="s">
        <v>2401</v>
      </c>
      <c r="H213" s="16" t="s">
        <v>2402</v>
      </c>
      <c r="I213" s="16" t="s">
        <v>2403</v>
      </c>
      <c r="J213" s="16" t="s">
        <v>2404</v>
      </c>
      <c r="K213" s="16" t="s">
        <v>2405</v>
      </c>
      <c r="L213" s="16" t="s">
        <v>2406</v>
      </c>
      <c r="M213" s="15" t="s">
        <v>27</v>
      </c>
      <c r="N213" s="15">
        <v>11</v>
      </c>
      <c r="O213" s="32">
        <v>3.3</v>
      </c>
      <c r="P213" s="31">
        <f>O213*800</f>
        <v>2640</v>
      </c>
      <c r="Q213" s="46">
        <v>0.06</v>
      </c>
      <c r="R213" s="31">
        <v>14.4</v>
      </c>
      <c r="S213" s="31">
        <v>48</v>
      </c>
      <c r="T213" s="31">
        <f>O213*S213</f>
        <v>158.4</v>
      </c>
      <c r="U213" s="31">
        <f>O213*R213</f>
        <v>47.52</v>
      </c>
      <c r="V213" s="31">
        <f>T213*0.1</f>
        <v>15.84</v>
      </c>
      <c r="W213" s="32">
        <f>T213-U213</f>
        <v>110.88</v>
      </c>
      <c r="X213" s="47">
        <v>45111</v>
      </c>
      <c r="Y213" s="47">
        <v>45260</v>
      </c>
      <c r="Z213" s="47">
        <v>45113</v>
      </c>
      <c r="AA213" s="16" t="s">
        <v>2407</v>
      </c>
      <c r="AB213" s="16" t="s">
        <v>2408</v>
      </c>
      <c r="AC213" s="16" t="s">
        <v>2399</v>
      </c>
      <c r="AD213" s="15"/>
      <c r="AE213" s="47" t="s">
        <v>502</v>
      </c>
      <c r="AF213" s="31">
        <v>269301.3</v>
      </c>
      <c r="AG213" s="15" t="s">
        <v>503</v>
      </c>
      <c r="AH213" s="15">
        <v>34685843</v>
      </c>
      <c r="AI213" s="15" t="s">
        <v>504</v>
      </c>
      <c r="AJ213" s="15"/>
      <c r="AK213" s="15"/>
      <c r="AL213" s="15"/>
      <c r="AM213" s="15"/>
      <c r="AN213" s="58"/>
    </row>
    <row r="214" s="1" customFormat="1" ht="48" customHeight="1" outlineLevel="2" spans="1:40">
      <c r="A214" s="15">
        <v>207</v>
      </c>
      <c r="B214" s="15" t="s">
        <v>490</v>
      </c>
      <c r="C214" s="16" t="s">
        <v>2409</v>
      </c>
      <c r="D214" s="15"/>
      <c r="E214" s="16" t="s">
        <v>2410</v>
      </c>
      <c r="F214" s="16" t="s">
        <v>2411</v>
      </c>
      <c r="G214" s="16" t="s">
        <v>2412</v>
      </c>
      <c r="H214" s="16" t="s">
        <v>674</v>
      </c>
      <c r="I214" s="16" t="s">
        <v>2413</v>
      </c>
      <c r="J214" s="16" t="s">
        <v>2414</v>
      </c>
      <c r="K214" s="16" t="s">
        <v>2415</v>
      </c>
      <c r="L214" s="16" t="s">
        <v>2416</v>
      </c>
      <c r="M214" s="15" t="s">
        <v>27</v>
      </c>
      <c r="N214" s="15">
        <v>1</v>
      </c>
      <c r="O214" s="40">
        <v>0.3</v>
      </c>
      <c r="P214" s="31">
        <f>O214*800</f>
        <v>240</v>
      </c>
      <c r="Q214" s="46">
        <v>0.06</v>
      </c>
      <c r="R214" s="31">
        <v>14.4</v>
      </c>
      <c r="S214" s="31">
        <v>48</v>
      </c>
      <c r="T214" s="31">
        <f>O214*S214</f>
        <v>14.4</v>
      </c>
      <c r="U214" s="31">
        <f>O214*R214</f>
        <v>4.32</v>
      </c>
      <c r="V214" s="31">
        <f>T214*0.1</f>
        <v>1.44</v>
      </c>
      <c r="W214" s="32">
        <f>T214-U214</f>
        <v>10.08</v>
      </c>
      <c r="X214" s="47">
        <v>45111</v>
      </c>
      <c r="Y214" s="47">
        <v>45260</v>
      </c>
      <c r="Z214" s="47">
        <v>45113</v>
      </c>
      <c r="AA214" s="16" t="s">
        <v>2417</v>
      </c>
      <c r="AB214" s="16" t="s">
        <v>2418</v>
      </c>
      <c r="AC214" s="16" t="s">
        <v>2410</v>
      </c>
      <c r="AD214" s="15"/>
      <c r="AE214" s="47" t="s">
        <v>502</v>
      </c>
      <c r="AF214" s="31">
        <v>269301.3</v>
      </c>
      <c r="AG214" s="15" t="s">
        <v>503</v>
      </c>
      <c r="AH214" s="15">
        <v>34685843</v>
      </c>
      <c r="AI214" s="15" t="s">
        <v>504</v>
      </c>
      <c r="AJ214" s="15"/>
      <c r="AK214" s="15"/>
      <c r="AL214" s="15"/>
      <c r="AM214" s="15"/>
      <c r="AN214" s="58"/>
    </row>
    <row r="215" s="1" customFormat="1" ht="48" customHeight="1" outlineLevel="2" spans="1:40">
      <c r="A215" s="15">
        <v>208</v>
      </c>
      <c r="B215" s="15" t="s">
        <v>490</v>
      </c>
      <c r="C215" s="16" t="s">
        <v>2419</v>
      </c>
      <c r="D215" s="15"/>
      <c r="E215" s="24" t="s">
        <v>2420</v>
      </c>
      <c r="F215" s="16" t="s">
        <v>2421</v>
      </c>
      <c r="G215" s="24" t="s">
        <v>2422</v>
      </c>
      <c r="H215" s="24" t="s">
        <v>2423</v>
      </c>
      <c r="I215" s="16" t="s">
        <v>2424</v>
      </c>
      <c r="J215" s="16" t="s">
        <v>2425</v>
      </c>
      <c r="K215" s="24" t="s">
        <v>2426</v>
      </c>
      <c r="L215" s="24" t="s">
        <v>2427</v>
      </c>
      <c r="M215" s="15" t="s">
        <v>27</v>
      </c>
      <c r="N215" s="15">
        <v>3</v>
      </c>
      <c r="O215" s="32">
        <v>1.9</v>
      </c>
      <c r="P215" s="31">
        <f>O215*800</f>
        <v>1520</v>
      </c>
      <c r="Q215" s="46">
        <v>0.06</v>
      </c>
      <c r="R215" s="31">
        <v>14.4</v>
      </c>
      <c r="S215" s="31">
        <v>48</v>
      </c>
      <c r="T215" s="31">
        <f>O215*S215</f>
        <v>91.2</v>
      </c>
      <c r="U215" s="31">
        <f>O215*R215</f>
        <v>27.36</v>
      </c>
      <c r="V215" s="31">
        <f>T215*0.1</f>
        <v>9.12</v>
      </c>
      <c r="W215" s="32">
        <f>T215-U215</f>
        <v>63.84</v>
      </c>
      <c r="X215" s="47">
        <v>45111</v>
      </c>
      <c r="Y215" s="47">
        <v>45260</v>
      </c>
      <c r="Z215" s="47">
        <v>45113</v>
      </c>
      <c r="AA215" s="24" t="s">
        <v>2428</v>
      </c>
      <c r="AB215" s="16" t="s">
        <v>2429</v>
      </c>
      <c r="AC215" s="24" t="s">
        <v>2420</v>
      </c>
      <c r="AD215" s="15"/>
      <c r="AE215" s="47" t="s">
        <v>502</v>
      </c>
      <c r="AF215" s="31">
        <v>269301.3</v>
      </c>
      <c r="AG215" s="15" t="s">
        <v>503</v>
      </c>
      <c r="AH215" s="15">
        <v>34685843</v>
      </c>
      <c r="AI215" s="15" t="s">
        <v>504</v>
      </c>
      <c r="AJ215" s="15"/>
      <c r="AK215" s="15"/>
      <c r="AL215" s="15"/>
      <c r="AM215" s="15"/>
      <c r="AN215" s="58"/>
    </row>
    <row r="216" s="1" customFormat="1" ht="48" customHeight="1" outlineLevel="1" spans="1:40">
      <c r="A216" s="15"/>
      <c r="B216" s="15"/>
      <c r="C216" s="16"/>
      <c r="D216" s="15"/>
      <c r="E216" s="24"/>
      <c r="F216" s="16"/>
      <c r="G216" s="24"/>
      <c r="H216" s="24"/>
      <c r="I216" s="16"/>
      <c r="J216" s="16"/>
      <c r="K216" s="24"/>
      <c r="L216" s="24"/>
      <c r="M216" s="11" t="s">
        <v>2430</v>
      </c>
      <c r="N216" s="15">
        <f>SUBTOTAL(9,N212:N215)</f>
        <v>17</v>
      </c>
      <c r="O216" s="32">
        <f>SUBTOTAL(9,O212:O215)</f>
        <v>6.2</v>
      </c>
      <c r="P216" s="31"/>
      <c r="Q216" s="46"/>
      <c r="R216" s="31"/>
      <c r="S216" s="31"/>
      <c r="T216" s="31">
        <f>SUBTOTAL(9,T212:T215)</f>
        <v>297.6</v>
      </c>
      <c r="U216" s="31">
        <f>SUBTOTAL(9,U212:U215)</f>
        <v>89.28</v>
      </c>
      <c r="V216" s="31"/>
      <c r="W216" s="32">
        <f>SUBTOTAL(9,W212:W215)</f>
        <v>208.32</v>
      </c>
      <c r="X216" s="47"/>
      <c r="Y216" s="47"/>
      <c r="Z216" s="47"/>
      <c r="AA216" s="24"/>
      <c r="AB216" s="16"/>
      <c r="AC216" s="24"/>
      <c r="AD216" s="15"/>
      <c r="AE216" s="47"/>
      <c r="AF216" s="31"/>
      <c r="AG216" s="15"/>
      <c r="AH216" s="15"/>
      <c r="AI216" s="15"/>
      <c r="AJ216" s="15"/>
      <c r="AK216" s="15"/>
      <c r="AL216" s="15"/>
      <c r="AM216" s="15"/>
      <c r="AN216" s="58"/>
    </row>
    <row r="217" s="1" customFormat="1" ht="36" customHeight="1" outlineLevel="2" spans="1:40">
      <c r="A217" s="15">
        <v>209</v>
      </c>
      <c r="B217" s="15" t="s">
        <v>94</v>
      </c>
      <c r="C217" s="17" t="s">
        <v>2431</v>
      </c>
      <c r="D217" s="15" t="s">
        <v>2432</v>
      </c>
      <c r="E217" s="15" t="s">
        <v>2433</v>
      </c>
      <c r="F217" s="21" t="s">
        <v>2434</v>
      </c>
      <c r="G217" s="16" t="s">
        <v>2435</v>
      </c>
      <c r="H217" s="16" t="s">
        <v>2436</v>
      </c>
      <c r="I217" s="16" t="s">
        <v>2437</v>
      </c>
      <c r="J217" s="16" t="s">
        <v>2438</v>
      </c>
      <c r="K217" s="16" t="s">
        <v>2439</v>
      </c>
      <c r="L217" s="16" t="s">
        <v>2440</v>
      </c>
      <c r="M217" s="15" t="s">
        <v>28</v>
      </c>
      <c r="N217" s="15">
        <v>1</v>
      </c>
      <c r="O217" s="31">
        <v>37</v>
      </c>
      <c r="P217" s="31">
        <f>O217*4200</f>
        <v>155400</v>
      </c>
      <c r="Q217" s="46">
        <v>0.048</v>
      </c>
      <c r="R217" s="31">
        <v>60.48</v>
      </c>
      <c r="S217" s="31">
        <v>201.6</v>
      </c>
      <c r="T217" s="31">
        <f>O217*S217</f>
        <v>7459.2</v>
      </c>
      <c r="U217" s="31">
        <f>O217*R217</f>
        <v>2237.76</v>
      </c>
      <c r="V217" s="31">
        <f>T217*0.7</f>
        <v>5221.44</v>
      </c>
      <c r="W217" s="32">
        <f>T217-U217</f>
        <v>5221.44</v>
      </c>
      <c r="X217" s="48">
        <v>45127</v>
      </c>
      <c r="Y217" s="48">
        <v>45492</v>
      </c>
      <c r="Z217" s="47">
        <v>45111</v>
      </c>
      <c r="AA217" s="15" t="s">
        <v>2441</v>
      </c>
      <c r="AB217" s="16" t="s">
        <v>2442</v>
      </c>
      <c r="AC217" s="15" t="s">
        <v>2433</v>
      </c>
      <c r="AD217" s="15"/>
      <c r="AE217" s="47">
        <v>45113</v>
      </c>
      <c r="AF217" s="31">
        <v>2237.76</v>
      </c>
      <c r="AG217" s="15" t="s">
        <v>2433</v>
      </c>
      <c r="AH217" s="118" t="s">
        <v>2443</v>
      </c>
      <c r="AI217" s="24" t="s">
        <v>2444</v>
      </c>
      <c r="AJ217" s="15"/>
      <c r="AK217" s="15"/>
      <c r="AL217" s="15"/>
      <c r="AM217" s="15"/>
      <c r="AN217" s="58"/>
    </row>
    <row r="218" s="1" customFormat="1" ht="36" customHeight="1" outlineLevel="2" spans="1:40">
      <c r="A218" s="15">
        <v>210</v>
      </c>
      <c r="B218" s="15" t="s">
        <v>70</v>
      </c>
      <c r="C218" s="17" t="s">
        <v>2445</v>
      </c>
      <c r="D218" s="15" t="s">
        <v>2446</v>
      </c>
      <c r="E218" s="16" t="s">
        <v>2447</v>
      </c>
      <c r="F218" s="15" t="s">
        <v>2448</v>
      </c>
      <c r="G218" s="16" t="s">
        <v>2449</v>
      </c>
      <c r="H218" s="16" t="s">
        <v>2450</v>
      </c>
      <c r="I218" s="16" t="s">
        <v>2451</v>
      </c>
      <c r="J218" s="16" t="s">
        <v>2452</v>
      </c>
      <c r="K218" s="16" t="s">
        <v>2453</v>
      </c>
      <c r="L218" s="16" t="s">
        <v>2454</v>
      </c>
      <c r="M218" s="15" t="s">
        <v>28</v>
      </c>
      <c r="N218" s="15">
        <v>1</v>
      </c>
      <c r="O218" s="31">
        <v>50</v>
      </c>
      <c r="P218" s="31">
        <f>O218*4200</f>
        <v>210000</v>
      </c>
      <c r="Q218" s="46">
        <v>0.048</v>
      </c>
      <c r="R218" s="31">
        <v>60.48</v>
      </c>
      <c r="S218" s="31">
        <v>201.6</v>
      </c>
      <c r="T218" s="31">
        <f>O218*S218</f>
        <v>10080</v>
      </c>
      <c r="U218" s="31">
        <f>O218*R218</f>
        <v>3024</v>
      </c>
      <c r="V218" s="31">
        <f>T218*0.7</f>
        <v>7056</v>
      </c>
      <c r="W218" s="32">
        <f>T218-U218</f>
        <v>7056</v>
      </c>
      <c r="X218" s="48">
        <v>45151</v>
      </c>
      <c r="Y218" s="48">
        <v>45516</v>
      </c>
      <c r="Z218" s="47">
        <v>45139</v>
      </c>
      <c r="AA218" s="15" t="s">
        <v>2455</v>
      </c>
      <c r="AB218" s="16" t="s">
        <v>2456</v>
      </c>
      <c r="AC218" s="16" t="s">
        <v>2447</v>
      </c>
      <c r="AD218" s="15"/>
      <c r="AE218" s="47">
        <v>45140</v>
      </c>
      <c r="AF218" s="31">
        <v>3024</v>
      </c>
      <c r="AG218" s="16" t="s">
        <v>2447</v>
      </c>
      <c r="AH218" s="15">
        <v>77771723</v>
      </c>
      <c r="AI218" s="24" t="s">
        <v>2457</v>
      </c>
      <c r="AJ218" s="15"/>
      <c r="AK218" s="15"/>
      <c r="AL218" s="15"/>
      <c r="AM218" s="15"/>
      <c r="AN218" s="58"/>
    </row>
    <row r="219" s="1" customFormat="1" ht="36" customHeight="1" outlineLevel="1" spans="1:40">
      <c r="A219" s="15"/>
      <c r="B219" s="15"/>
      <c r="C219" s="17"/>
      <c r="D219" s="15"/>
      <c r="E219" s="16"/>
      <c r="F219" s="15"/>
      <c r="G219" s="16"/>
      <c r="H219" s="16"/>
      <c r="I219" s="16"/>
      <c r="J219" s="16"/>
      <c r="K219" s="16"/>
      <c r="L219" s="16"/>
      <c r="M219" s="11" t="s">
        <v>2458</v>
      </c>
      <c r="N219" s="15">
        <f>SUBTOTAL(9,N217:N218)</f>
        <v>2</v>
      </c>
      <c r="O219" s="31">
        <f>SUBTOTAL(9,O217:O218)</f>
        <v>87</v>
      </c>
      <c r="P219" s="31"/>
      <c r="Q219" s="46"/>
      <c r="R219" s="31"/>
      <c r="S219" s="31"/>
      <c r="T219" s="31">
        <f>SUBTOTAL(9,T217:T218)</f>
        <v>17539.2</v>
      </c>
      <c r="U219" s="31">
        <f>SUBTOTAL(9,U217:U218)</f>
        <v>5261.76</v>
      </c>
      <c r="V219" s="31"/>
      <c r="W219" s="32">
        <f>SUBTOTAL(9,W217:W218)</f>
        <v>12277.44</v>
      </c>
      <c r="X219" s="48"/>
      <c r="Y219" s="48"/>
      <c r="Z219" s="47"/>
      <c r="AA219" s="15"/>
      <c r="AB219" s="16"/>
      <c r="AC219" s="16"/>
      <c r="AD219" s="15"/>
      <c r="AE219" s="47"/>
      <c r="AF219" s="31"/>
      <c r="AG219" s="16"/>
      <c r="AH219" s="15"/>
      <c r="AI219" s="24"/>
      <c r="AJ219" s="15"/>
      <c r="AK219" s="15"/>
      <c r="AL219" s="15"/>
      <c r="AM219" s="15"/>
      <c r="AN219" s="58"/>
    </row>
    <row r="220" s="1" customFormat="1" ht="45" outlineLevel="2" spans="1:40">
      <c r="A220" s="15">
        <v>211</v>
      </c>
      <c r="B220" s="15" t="s">
        <v>94</v>
      </c>
      <c r="C220" s="15" t="s">
        <v>2459</v>
      </c>
      <c r="D220" s="15" t="s">
        <v>2460</v>
      </c>
      <c r="E220" s="15" t="s">
        <v>2461</v>
      </c>
      <c r="F220" s="15" t="s">
        <v>2462</v>
      </c>
      <c r="G220" s="16" t="s">
        <v>2463</v>
      </c>
      <c r="H220" s="16" t="s">
        <v>2464</v>
      </c>
      <c r="I220" s="16" t="s">
        <v>2465</v>
      </c>
      <c r="J220" s="16" t="s">
        <v>2466</v>
      </c>
      <c r="K220" s="16" t="s">
        <v>2467</v>
      </c>
      <c r="L220" s="16" t="s">
        <v>2468</v>
      </c>
      <c r="M220" s="15" t="s">
        <v>29</v>
      </c>
      <c r="N220" s="15">
        <v>1</v>
      </c>
      <c r="O220" s="31">
        <v>2730</v>
      </c>
      <c r="P220" s="31">
        <f>O220*900</f>
        <v>2457000</v>
      </c>
      <c r="Q220" s="46">
        <v>0.08</v>
      </c>
      <c r="R220" s="31">
        <v>21.6</v>
      </c>
      <c r="S220" s="31">
        <v>72</v>
      </c>
      <c r="T220" s="31">
        <f>O220*S220</f>
        <v>196560</v>
      </c>
      <c r="U220" s="31">
        <f>O220*R220</f>
        <v>58968</v>
      </c>
      <c r="V220" s="31">
        <f>T220*0.4</f>
        <v>78624</v>
      </c>
      <c r="W220" s="32">
        <f>T220-U220</f>
        <v>137592</v>
      </c>
      <c r="X220" s="47">
        <v>45090</v>
      </c>
      <c r="Y220" s="47">
        <v>45455</v>
      </c>
      <c r="Z220" s="47">
        <v>45082</v>
      </c>
      <c r="AA220" s="15" t="s">
        <v>2469</v>
      </c>
      <c r="AB220" s="16" t="s">
        <v>2470</v>
      </c>
      <c r="AC220" s="15" t="s">
        <v>2461</v>
      </c>
      <c r="AD220" s="15"/>
      <c r="AE220" s="47">
        <v>45083</v>
      </c>
      <c r="AF220" s="31">
        <v>58968</v>
      </c>
      <c r="AG220" s="15" t="s">
        <v>2461</v>
      </c>
      <c r="AH220" s="15">
        <v>59584076</v>
      </c>
      <c r="AI220" s="15" t="s">
        <v>2471</v>
      </c>
      <c r="AJ220" s="15"/>
      <c r="AK220" s="15"/>
      <c r="AL220" s="15"/>
      <c r="AM220" s="15"/>
      <c r="AN220" s="58"/>
    </row>
    <row r="221" s="1" customFormat="1" ht="17" customHeight="1" outlineLevel="1" spans="1:40">
      <c r="A221" s="15"/>
      <c r="B221" s="15"/>
      <c r="C221" s="15"/>
      <c r="D221" s="15"/>
      <c r="E221" s="15"/>
      <c r="F221" s="15"/>
      <c r="G221" s="16"/>
      <c r="H221" s="16"/>
      <c r="I221" s="16"/>
      <c r="J221" s="16"/>
      <c r="K221" s="16"/>
      <c r="L221" s="16"/>
      <c r="M221" s="11" t="s">
        <v>2472</v>
      </c>
      <c r="N221" s="15">
        <f>SUBTOTAL(9,N220)</f>
        <v>1</v>
      </c>
      <c r="O221" s="31">
        <f>SUBTOTAL(9,O220)</f>
        <v>2730</v>
      </c>
      <c r="P221" s="31"/>
      <c r="Q221" s="46"/>
      <c r="R221" s="31"/>
      <c r="S221" s="31"/>
      <c r="T221" s="31">
        <f>SUBTOTAL(9,T220)</f>
        <v>196560</v>
      </c>
      <c r="U221" s="31">
        <f>SUBTOTAL(9,U220)</f>
        <v>58968</v>
      </c>
      <c r="V221" s="31"/>
      <c r="W221" s="32">
        <f>SUBTOTAL(9,W220)</f>
        <v>137592</v>
      </c>
      <c r="X221" s="47"/>
      <c r="Y221" s="47"/>
      <c r="Z221" s="47"/>
      <c r="AA221" s="15"/>
      <c r="AB221" s="16"/>
      <c r="AC221" s="15"/>
      <c r="AD221" s="15"/>
      <c r="AE221" s="47"/>
      <c r="AF221" s="31"/>
      <c r="AG221" s="15"/>
      <c r="AH221" s="15"/>
      <c r="AI221" s="15"/>
      <c r="AJ221" s="15"/>
      <c r="AK221" s="15"/>
      <c r="AL221" s="15"/>
      <c r="AM221" s="15"/>
      <c r="AN221" s="58"/>
    </row>
    <row r="222" s="1" customFormat="1" ht="29" customHeight="1" spans="1:40">
      <c r="A222" s="15"/>
      <c r="B222" s="15"/>
      <c r="C222" s="15"/>
      <c r="D222" s="15"/>
      <c r="E222" s="15"/>
      <c r="F222" s="15"/>
      <c r="G222" s="16"/>
      <c r="H222" s="16"/>
      <c r="I222" s="16"/>
      <c r="J222" s="16"/>
      <c r="K222" s="16"/>
      <c r="L222" s="16"/>
      <c r="M222" s="11" t="s">
        <v>2473</v>
      </c>
      <c r="N222" s="15">
        <f>SUBTOTAL(9,N3:N220)</f>
        <v>1155</v>
      </c>
      <c r="O222" s="31">
        <f>SUBTOTAL(9,O3:O220)</f>
        <v>22982.36</v>
      </c>
      <c r="P222" s="31"/>
      <c r="Q222" s="46"/>
      <c r="R222" s="31"/>
      <c r="S222" s="31"/>
      <c r="T222" s="31">
        <f>SUBTOTAL(9,T3:T220)</f>
        <v>6857325.16</v>
      </c>
      <c r="U222" s="31">
        <f>SUBTOTAL(9,U3:U220)</f>
        <v>1417550.162</v>
      </c>
      <c r="V222" s="31"/>
      <c r="W222" s="32">
        <f>SUBTOTAL(9,W3:W220)</f>
        <v>5439774.998</v>
      </c>
      <c r="X222" s="47"/>
      <c r="Y222" s="47"/>
      <c r="Z222" s="47"/>
      <c r="AA222" s="15"/>
      <c r="AB222" s="16"/>
      <c r="AC222" s="15"/>
      <c r="AD222" s="15"/>
      <c r="AE222" s="47"/>
      <c r="AF222" s="31"/>
      <c r="AG222" s="15"/>
      <c r="AH222" s="15"/>
      <c r="AI222" s="15"/>
      <c r="AJ222" s="15"/>
      <c r="AK222" s="15"/>
      <c r="AL222" s="15"/>
      <c r="AM222" s="15"/>
      <c r="AN222" s="58"/>
    </row>
  </sheetData>
  <autoFilter ref="A2:AN222">
    <extLst/>
  </autoFilter>
  <sortState ref="A3:AN258">
    <sortCondition ref="A3:A258"/>
  </sortState>
  <mergeCells count="3">
    <mergeCell ref="A1:AB1"/>
    <mergeCell ref="AE1:AI1"/>
    <mergeCell ref="AJ1:AM1"/>
  </mergeCells>
  <conditionalFormatting sqref="E79">
    <cfRule type="duplicateValues" dxfId="0" priority="19"/>
  </conditionalFormatting>
  <conditionalFormatting sqref="AC79">
    <cfRule type="duplicateValues" dxfId="0" priority="18"/>
  </conditionalFormatting>
  <conditionalFormatting sqref="G102:H102">
    <cfRule type="duplicateValues" dxfId="0" priority="12"/>
    <cfRule type="duplicateValues" dxfId="0" priority="13"/>
  </conditionalFormatting>
  <conditionalFormatting sqref="K102:L102">
    <cfRule type="duplicateValues" dxfId="1" priority="11"/>
  </conditionalFormatting>
  <conditionalFormatting sqref="K135:L135">
    <cfRule type="duplicateValues" dxfId="1" priority="7"/>
  </conditionalFormatting>
  <conditionalFormatting sqref="AC135">
    <cfRule type="duplicateValues" dxfId="0" priority="6"/>
  </conditionalFormatting>
  <conditionalFormatting sqref="I136:J136">
    <cfRule type="duplicateValues" dxfId="1" priority="5"/>
  </conditionalFormatting>
  <conditionalFormatting sqref="K136:L136">
    <cfRule type="duplicateValues" dxfId="1" priority="4"/>
  </conditionalFormatting>
  <conditionalFormatting sqref="AC136">
    <cfRule type="duplicateValues" dxfId="0" priority="3"/>
  </conditionalFormatting>
  <conditionalFormatting sqref="G148:H148">
    <cfRule type="expression" dxfId="1" priority="17">
      <formula>AND(COUNTIF($D$2,G148)+COUNTIF(#REF!,G148)+COUNTIF(#REF!,G148)+COUNTIF(#REF!,G148)+COUNTIF(#REF!,G148)+COUNTIF(#REF!,G148)+COUNTIF(#REF!,G148)+COUNTIF(#REF!,G148)+COUNTIF(#REF!,G148)+COUNTIF(#REF!,G148)&gt;1,NOT(ISBLANK(G148)))</formula>
    </cfRule>
  </conditionalFormatting>
  <conditionalFormatting sqref="K153:L153">
    <cfRule type="duplicateValues" dxfId="1" priority="10"/>
  </conditionalFormatting>
  <conditionalFormatting sqref="E135:E136">
    <cfRule type="duplicateValues" dxfId="0" priority="8"/>
  </conditionalFormatting>
  <conditionalFormatting sqref="F135:F136">
    <cfRule type="duplicateValues" dxfId="1" priority="9"/>
  </conditionalFormatting>
  <conditionalFormatting sqref="K154:L155">
    <cfRule type="duplicateValues" dxfId="1" priority="1"/>
  </conditionalFormatting>
  <printOptions horizontalCentered="1"/>
  <pageMargins left="0" right="0" top="0" bottom="0" header="0" footer="0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6-8月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吴奇</dc:creator>
  <cp:lastModifiedBy>吃不胖的派大星</cp:lastModifiedBy>
  <dcterms:created xsi:type="dcterms:W3CDTF">2006-09-16T00:00:00Z</dcterms:created>
  <dcterms:modified xsi:type="dcterms:W3CDTF">2023-11-14T06:02:48Z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1C83C954AD3F49BDB32E8091221A4E97</vt:lpwstr>
  </property>
  <property fmtid="{D5CDD505-2E9C-101B-9397-08002B2CF9AE}" pid="3" name="KSOProductBuildVer">
    <vt:lpwstr>2052-12.1.0.15712</vt:lpwstr>
  </property>
</Properties>
</file>