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86"/>
  </bookViews>
  <sheets>
    <sheet name="汇总 " sheetId="1" r:id="rId1"/>
    <sheet name="水稻" sheetId="2" r:id="rId2"/>
    <sheet name="玉米" sheetId="3" r:id="rId3"/>
    <sheet name="大豆" sheetId="5" r:id="rId4"/>
  </sheets>
  <definedNames>
    <definedName name="_xlnm.Print_Area" localSheetId="0">'汇总 '!$A$1:$S$11</definedName>
    <definedName name="_xlnm.Print_Titles" localSheetId="0">'汇总 '!$1:4</definedName>
    <definedName name="_xlnm.Print_Area" localSheetId="1">水稻!$A$1:$O$14</definedName>
    <definedName name="_xlnm.Print_Titles" localSheetId="1">水稻!$1:2</definedName>
    <definedName name="_xlnm.Print_Area" localSheetId="2">玉米!$A$1:$O$7</definedName>
    <definedName name="_xlnm._FilterDatabase" localSheetId="1" hidden="1">水稻!$A$2:$O$14</definedName>
  </definedNames>
  <calcPr calcId="144525"/>
</workbook>
</file>

<file path=xl/sharedStrings.xml><?xml version="1.0" encoding="utf-8"?>
<sst xmlns="http://schemas.openxmlformats.org/spreadsheetml/2006/main" count="221" uniqueCount="113">
  <si>
    <r>
      <rPr>
        <b/>
        <sz val="14"/>
        <rFont val="宋体"/>
        <charset val="134"/>
      </rPr>
      <t>种植业保险汇总表</t>
    </r>
    <r>
      <rPr>
        <b/>
        <sz val="11"/>
        <rFont val="宋体"/>
        <charset val="134"/>
      </rPr>
      <t>（2023.6.6-2023.9.5）</t>
    </r>
  </si>
  <si>
    <t>申请单位（业务章）：中国人寿财产保险股份有限公司南通市通州支公司</t>
  </si>
  <si>
    <t>审核单位（盖章）：</t>
  </si>
  <si>
    <t>险种名称</t>
  </si>
  <si>
    <t>承保农户数（户次）</t>
  </si>
  <si>
    <t>承保数量（亩）</t>
  </si>
  <si>
    <t>单位保额（元/亩）</t>
  </si>
  <si>
    <t>费率</t>
  </si>
  <si>
    <t>单位保险费（元/亩）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</si>
  <si>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</si>
  <si>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</si>
  <si>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</si>
  <si>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</si>
  <si>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</si>
  <si>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</si>
  <si>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</si>
  <si>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</si>
  <si>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</si>
  <si>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</si>
  <si>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</si>
  <si>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江苏省中央财政补贴型水稻完全成本保险</t>
  </si>
  <si>
    <t>江苏省中央财政补贴型玉米完全成本保险</t>
  </si>
  <si>
    <t>江苏省中央财政补贴性大豆种植保险</t>
  </si>
  <si>
    <t>合计</t>
  </si>
  <si>
    <t xml:space="preserve">  保险公司负责人：                                         保险公司复核人：                               保险公司制表人：</t>
  </si>
  <si>
    <t xml:space="preserve">种植业保险明细表（江苏省中央财政补贴型水稻完全成本保险,1300元/亩，3.5%，2023年6月6日-2023年9月5日） </t>
  </si>
  <si>
    <t>序号</t>
  </si>
  <si>
    <t>乡镇</t>
  </si>
  <si>
    <t>保单号</t>
  </si>
  <si>
    <t>被保险人或投保人</t>
  </si>
  <si>
    <t>标的地址</t>
  </si>
  <si>
    <t>承保户次</t>
  </si>
  <si>
    <t>总保费
（元）</t>
  </si>
  <si>
    <t>农户自缴保费（元）</t>
  </si>
  <si>
    <t>各级财政补贴（元）</t>
  </si>
  <si>
    <t>汇款日期</t>
  </si>
  <si>
    <t>汇款金额</t>
  </si>
  <si>
    <t>汇款人</t>
  </si>
  <si>
    <t>交易流水号
（网银回单）</t>
  </si>
  <si>
    <t>备注</t>
  </si>
  <si>
    <t>兴东街道</t>
  </si>
  <si>
    <t>66311100012023320683000003</t>
  </si>
  <si>
    <t>南通市通州区兴东街道土山村葛志兰等28户</t>
  </si>
  <si>
    <t>南通市通州区兴东街道土山村</t>
  </si>
  <si>
    <t>刘燕</t>
  </si>
  <si>
    <t>803081306852</t>
  </si>
  <si>
    <t>汇款金额为本村所有险种自缴保费合计（水稻、玉米、大豆合计）</t>
  </si>
  <si>
    <t>66311100012023320683000001</t>
  </si>
  <si>
    <t>南通市通州区兴东街道杨世桥村倪振忠等89户</t>
  </si>
  <si>
    <t>南通市通州区兴东街道杨世桥村</t>
  </si>
  <si>
    <t>邢桂香</t>
  </si>
  <si>
    <t>803523766257</t>
  </si>
  <si>
    <t>66311100012023320683000005</t>
  </si>
  <si>
    <t>南通市通州区兴东街道陆扶桥村王秀军等11户</t>
  </si>
  <si>
    <t>南通市通州区兴东街道陆扶桥村</t>
  </si>
  <si>
    <t>2023/7/3
2023/7/6</t>
  </si>
  <si>
    <t>3057.6
95.6</t>
  </si>
  <si>
    <t>金芳</t>
  </si>
  <si>
    <t>805010030762
806403865573</t>
  </si>
  <si>
    <t>66311100012023320683000004</t>
  </si>
  <si>
    <t>南通市通州区大粮仓粮食种植农地专业合作社</t>
  </si>
  <si>
    <t>汇款金额为本村所有险种自缴保费合计（水稻、玉米、大豆及大户合计）</t>
  </si>
  <si>
    <t>66311100012023320683000002</t>
  </si>
  <si>
    <t>南通市通州区兴东街道永庆村张武兰等140户</t>
  </si>
  <si>
    <t>南通市通州区兴东街道永庆村</t>
  </si>
  <si>
    <t>李雪梅</t>
  </si>
  <si>
    <t>802230253423</t>
  </si>
  <si>
    <t>66311100012023320683000008</t>
  </si>
  <si>
    <t>蒋建山</t>
  </si>
  <si>
    <t>南通市通州区兴东街道双楼村</t>
  </si>
  <si>
    <t>蒋小蓉</t>
  </si>
  <si>
    <t>803144375109</t>
  </si>
  <si>
    <t>66311100012023320683000007</t>
  </si>
  <si>
    <t>王学建</t>
  </si>
  <si>
    <t>2023/7/25
2023/7/28</t>
  </si>
  <si>
    <t>7507.5
472.83</t>
  </si>
  <si>
    <t>803337539094
804550851573</t>
  </si>
  <si>
    <t>66311100012023320683000010</t>
  </si>
  <si>
    <t>南通市通州区兴东街道永护村顾浩新等129户</t>
  </si>
  <si>
    <t>南通市通州区兴东街道永护村</t>
  </si>
  <si>
    <t>季莉莉</t>
  </si>
  <si>
    <t>803131567106</t>
  </si>
  <si>
    <t>66311100012023320683000006</t>
  </si>
  <si>
    <t>瞿宏均</t>
  </si>
  <si>
    <t>瞿林丽</t>
  </si>
  <si>
    <t>803726503702</t>
  </si>
  <si>
    <t>66311100012023320683000009</t>
  </si>
  <si>
    <t>南通市通州区兴东街道双楼村朱承余等171户</t>
  </si>
  <si>
    <t>王校波</t>
  </si>
  <si>
    <t>805639387257</t>
  </si>
  <si>
    <t>66311100012023320683000011</t>
  </si>
  <si>
    <t>陈昌升</t>
  </si>
  <si>
    <t>南通市通州区兴东街道紫星村</t>
  </si>
  <si>
    <t>804017072752</t>
  </si>
  <si>
    <t xml:space="preserve">种植业保险明细表（江苏省中央财政补贴型玉米完全成本保险,1000元/亩，5.5%，2023年6月6日-2023年9月5日） </t>
  </si>
  <si>
    <t>油菜出单使用金额</t>
  </si>
  <si>
    <t>66311100032023320683000003</t>
  </si>
  <si>
    <t>南通市通州区兴东街道永庆村季求月等134户</t>
  </si>
  <si>
    <t>66311100032023320683000005</t>
  </si>
  <si>
    <t>南通市通州区兴东街道杨世桥村曹顶标等33户</t>
  </si>
  <si>
    <t>66311100032023320683000001</t>
  </si>
  <si>
    <t>南通市通州区兴东街道土山村白玉等137户</t>
  </si>
  <si>
    <t>66311100032023320683000004</t>
  </si>
  <si>
    <t>南通市通州区兴东街道永护村陈瑞珠等610户</t>
  </si>
  <si>
    <t xml:space="preserve">种植业保险明细表（江苏省中央财政补贴性大豆种植保险,500元/亩，5%，2023年6月6日-2023年9月5日） </t>
  </si>
  <si>
    <t>66311100042023320683000005</t>
  </si>
  <si>
    <t>南通市通州区兴东街道永庆村荡国泉等188户</t>
  </si>
  <si>
    <t>66311100042023320683000001</t>
  </si>
  <si>
    <t>南通市通州区兴东街道土山村蒋桂芳等356户</t>
  </si>
  <si>
    <t>66311100042023320683000004</t>
  </si>
  <si>
    <t>南通市通州区兴东街道杨世桥村陈红等73户</t>
  </si>
  <si>
    <t>66311100042023320683000003</t>
  </si>
  <si>
    <t>南通市通州区兴东街道永护村顾浩新等645户</t>
  </si>
</sst>
</file>

<file path=xl/styles.xml><?xml version="1.0" encoding="utf-8"?>
<styleSheet xmlns="http://schemas.openxmlformats.org/spreadsheetml/2006/main">
  <numFmts count="9">
    <numFmt numFmtId="176" formatCode="0000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  <numFmt numFmtId="178" formatCode="0.00_);[Red]\(0.00\)"/>
    <numFmt numFmtId="179" formatCode="0.00_ "/>
    <numFmt numFmtId="180" formatCode="0.0%"/>
  </numFmts>
  <fonts count="39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indexed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4"/>
      <color indexed="9"/>
      <name val="宋体"/>
      <charset val="134"/>
    </font>
    <font>
      <b/>
      <sz val="10"/>
      <color indexed="9"/>
      <name val="宋体"/>
      <charset val="134"/>
    </font>
    <font>
      <sz val="9"/>
      <color indexed="9"/>
      <name val="宋体"/>
      <charset val="134"/>
    </font>
    <font>
      <sz val="9"/>
      <color indexed="10"/>
      <name val="宋体"/>
      <charset val="134"/>
    </font>
    <font>
      <sz val="10"/>
      <color rgb="FFFF0000"/>
      <name val="宋体"/>
      <charset val="134"/>
    </font>
    <font>
      <sz val="18"/>
      <name val="宋体"/>
      <charset val="134"/>
    </font>
    <font>
      <sz val="11"/>
      <color indexed="17"/>
      <name val="宋体"/>
      <charset val="134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0"/>
      <name val="Arial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0"/>
      <name val="Helv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b/>
      <sz val="11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2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2" borderId="8" applyNumberFormat="0" applyAlignment="0" applyProtection="0">
      <alignment vertical="center"/>
    </xf>
    <xf numFmtId="0" fontId="35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10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85"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9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105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179" fontId="8" fillId="0" borderId="1" xfId="77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9" fontId="7" fillId="0" borderId="1" xfId="7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 wrapText="1"/>
    </xf>
    <xf numFmtId="179" fontId="12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9" fontId="5" fillId="0" borderId="0" xfId="0" applyNumberFormat="1" applyFont="1" applyFill="1" applyAlignment="1">
      <alignment horizontal="center" vertical="center" wrapText="1"/>
    </xf>
    <xf numFmtId="179" fontId="4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0" fontId="14" fillId="2" borderId="0" xfId="101" applyFont="1" applyFill="1" applyAlignment="1"/>
    <xf numFmtId="0" fontId="3" fillId="0" borderId="0" xfId="101" applyFont="1" applyFill="1" applyAlignment="1"/>
    <xf numFmtId="0" fontId="8" fillId="2" borderId="0" xfId="101" applyFont="1" applyFill="1" applyAlignment="1">
      <alignment horizontal="center" vertical="center" wrapText="1"/>
    </xf>
    <xf numFmtId="0" fontId="2" fillId="0" borderId="0" xfId="101" applyFont="1" applyFill="1" applyAlignment="1"/>
    <xf numFmtId="0" fontId="6" fillId="2" borderId="0" xfId="101" applyFont="1" applyFill="1" applyAlignment="1"/>
    <xf numFmtId="0" fontId="0" fillId="0" borderId="0" xfId="101" applyNumberFormat="1" applyFont="1" applyFill="1" applyAlignment="1"/>
    <xf numFmtId="178" fontId="0" fillId="0" borderId="0" xfId="101" applyNumberFormat="1" applyFont="1" applyFill="1" applyAlignment="1"/>
    <xf numFmtId="10" fontId="0" fillId="0" borderId="0" xfId="101" applyNumberFormat="1" applyFont="1" applyFill="1" applyAlignment="1"/>
    <xf numFmtId="179" fontId="0" fillId="0" borderId="0" xfId="101" applyNumberFormat="1" applyFont="1" applyFill="1" applyAlignment="1"/>
    <xf numFmtId="178" fontId="0" fillId="2" borderId="0" xfId="101" applyNumberFormat="1" applyFont="1" applyFill="1" applyAlignment="1"/>
    <xf numFmtId="0" fontId="0" fillId="2" borderId="0" xfId="101" applyFont="1" applyFill="1" applyAlignment="1"/>
    <xf numFmtId="0" fontId="1" fillId="0" borderId="0" xfId="101" applyFont="1" applyFill="1" applyBorder="1" applyAlignment="1">
      <alignment horizontal="center" vertical="center" wrapText="1"/>
    </xf>
    <xf numFmtId="9" fontId="1" fillId="0" borderId="0" xfId="101" applyNumberFormat="1" applyFont="1" applyFill="1" applyBorder="1" applyAlignment="1">
      <alignment horizontal="center" vertical="center" wrapText="1"/>
    </xf>
    <xf numFmtId="0" fontId="2" fillId="0" borderId="0" xfId="101" applyFont="1" applyFill="1" applyAlignment="1">
      <alignment horizontal="left" vertical="center" wrapText="1"/>
    </xf>
    <xf numFmtId="0" fontId="2" fillId="0" borderId="0" xfId="101" applyFont="1" applyFill="1" applyBorder="1" applyAlignment="1">
      <alignment horizontal="center" vertical="center" wrapText="1"/>
    </xf>
    <xf numFmtId="0" fontId="7" fillId="0" borderId="1" xfId="10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9" fontId="7" fillId="0" borderId="1" xfId="101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9" fontId="7" fillId="0" borderId="1" xfId="101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8" fontId="8" fillId="0" borderId="1" xfId="15" applyNumberFormat="1" applyFont="1" applyFill="1" applyBorder="1" applyAlignment="1">
      <alignment horizontal="center" vertical="center" wrapText="1"/>
    </xf>
    <xf numFmtId="0" fontId="8" fillId="0" borderId="1" xfId="101" applyNumberFormat="1" applyFont="1" applyFill="1" applyBorder="1" applyAlignment="1">
      <alignment horizontal="center" vertical="center" wrapText="1"/>
    </xf>
    <xf numFmtId="178" fontId="8" fillId="0" borderId="1" xfId="101" applyNumberFormat="1" applyFont="1" applyFill="1" applyBorder="1" applyAlignment="1">
      <alignment horizontal="center" vertical="center" wrapText="1"/>
    </xf>
    <xf numFmtId="180" fontId="8" fillId="0" borderId="1" xfId="101" applyNumberFormat="1" applyFont="1" applyFill="1" applyBorder="1" applyAlignment="1">
      <alignment horizontal="center" vertical="center" wrapText="1"/>
    </xf>
    <xf numFmtId="9" fontId="8" fillId="0" borderId="1" xfId="101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7" fillId="2" borderId="1" xfId="101" applyFont="1" applyFill="1" applyBorder="1" applyAlignment="1">
      <alignment horizontal="center" vertical="center" wrapText="1"/>
    </xf>
    <xf numFmtId="178" fontId="2" fillId="0" borderId="0" xfId="0" applyNumberFormat="1" applyFont="1" applyFill="1" applyAlignment="1">
      <alignment vertical="center" wrapText="1"/>
    </xf>
    <xf numFmtId="178" fontId="2" fillId="0" borderId="0" xfId="0" applyNumberFormat="1" applyFont="1" applyFill="1" applyAlignment="1">
      <alignment vertical="center"/>
    </xf>
    <xf numFmtId="179" fontId="8" fillId="0" borderId="0" xfId="101" applyNumberFormat="1" applyFont="1" applyFill="1" applyAlignment="1"/>
    <xf numFmtId="178" fontId="2" fillId="0" borderId="0" xfId="101" applyNumberFormat="1" applyFont="1" applyFill="1" applyBorder="1" applyAlignment="1">
      <alignment horizontal="center" vertical="center" wrapText="1"/>
    </xf>
    <xf numFmtId="179" fontId="7" fillId="0" borderId="1" xfId="101" applyNumberFormat="1" applyFont="1" applyFill="1" applyBorder="1" applyAlignment="1">
      <alignment horizontal="center" vertical="center"/>
    </xf>
    <xf numFmtId="179" fontId="0" fillId="2" borderId="0" xfId="101" applyNumberFormat="1" applyFont="1" applyFill="1" applyAlignment="1"/>
    <xf numFmtId="178" fontId="8" fillId="2" borderId="0" xfId="101" applyNumberFormat="1" applyFont="1" applyFill="1" applyAlignment="1">
      <alignment horizontal="center" vertical="center" wrapText="1"/>
    </xf>
  </cellXfs>
  <cellStyles count="10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_Sheet1 2" xfId="15"/>
    <cellStyle name="差_2015年水稻、玉米、棉花汇总（杨小龙）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_ET_STYLE_NoName_00_" xfId="25"/>
    <cellStyle name="常规 1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差_2014年签单小麦油菜汇总1" xfId="47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差_2015年小麦油菜汇总（2015.1.15）" xfId="52"/>
    <cellStyle name="强调文字颜色 4" xfId="53" builtinId="41"/>
    <cellStyle name="20% - 强调文字颜色 4" xfId="54" builtinId="42"/>
    <cellStyle name="40% - 强调文字颜色 4" xfId="55" builtinId="43"/>
    <cellStyle name="好_2014年签单小麦油菜汇总1" xfId="56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常规 10" xfId="61"/>
    <cellStyle name="40% - 强调文字颜色 6" xfId="62" builtinId="51"/>
    <cellStyle name="60% - 强调文字颜色 6" xfId="63" builtinId="52"/>
    <cellStyle name="常规 11" xfId="64"/>
    <cellStyle name="常规 10 2" xfId="65"/>
    <cellStyle name="gcd" xfId="66"/>
    <cellStyle name="差_2015年水稻、玉米、棉花汇总（）" xfId="67"/>
    <cellStyle name="常规 13" xfId="68"/>
    <cellStyle name="常规 11 2" xfId="69"/>
    <cellStyle name="常规 12 2" xfId="70"/>
    <cellStyle name="常规 14" xfId="71"/>
    <cellStyle name="常规 14 2" xfId="72"/>
    <cellStyle name="常规 149 2 2 2" xfId="73"/>
    <cellStyle name="常规 15" xfId="74"/>
    <cellStyle name="常规 15 2" xfId="75"/>
    <cellStyle name="常规 17" xfId="76"/>
    <cellStyle name="常规 2" xfId="77"/>
    <cellStyle name="常规 2 2" xfId="78"/>
    <cellStyle name="常规 2 27 2" xfId="79"/>
    <cellStyle name="常规 2 3" xfId="80"/>
    <cellStyle name="常规 2 4" xfId="81"/>
    <cellStyle name="常规 22 8" xfId="82"/>
    <cellStyle name="常规 24" xfId="83"/>
    <cellStyle name="常规 27" xfId="84"/>
    <cellStyle name="常规 3" xfId="85"/>
    <cellStyle name="常规 3 2" xfId="86"/>
    <cellStyle name="常规 3 3" xfId="87"/>
    <cellStyle name="常规 33" xfId="88"/>
    <cellStyle name="常规 34" xfId="89"/>
    <cellStyle name="常规 35" xfId="90"/>
    <cellStyle name="常规 36" xfId="91"/>
    <cellStyle name="常规 37" xfId="92"/>
    <cellStyle name="好_2015年水稻、玉米、棉花汇总（杨小龙）" xfId="93"/>
    <cellStyle name="常规 4" xfId="94"/>
    <cellStyle name="常规 5" xfId="95"/>
    <cellStyle name="常规 5 3" xfId="96"/>
    <cellStyle name="常规 6 2" xfId="97"/>
    <cellStyle name="常规 7" xfId="98"/>
    <cellStyle name="常规 7 2" xfId="99"/>
    <cellStyle name="常规 74" xfId="100"/>
    <cellStyle name="常规 8" xfId="101"/>
    <cellStyle name="常规 9" xfId="102"/>
    <cellStyle name="常规 9 2" xfId="103"/>
    <cellStyle name="常规 9 3" xfId="104"/>
    <cellStyle name="常规_永护村2015年水稻保险" xfId="105"/>
    <cellStyle name="好_2015年水稻、玉米、棉花汇总（）" xfId="106"/>
    <cellStyle name="好_2015年小麦油菜汇总（2015.1.15）" xfId="1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096" name="HTMLHidden1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097" name="HTMLHidden2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098" name="HTMLHidden3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099" name="HTMLHidden4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0" name="HTMLHidden5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1" name="HTMLHidden6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2" name="HTMLHidden7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3" name="HTMLHidden8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4" name="HTMLHidden9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5" name="HTMLHidden10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6" name="HTMLHidden11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7" name="HTMLHidden12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8" name="HTMLHidden13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9" name="HTMLHidden14" hidden="1"/>
        <xdr:cNvSpPr/>
      </xdr:nvSpPr>
      <xdr:spPr>
        <a:xfrm>
          <a:off x="3838575" y="6429375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0" name="图片 2062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1" name="图片 2063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2" name="图片 2064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3" name="图片 2065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4" name="图片 2066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5" name="图片 2067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6" name="图片 2068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7" name="图片 2069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8" name="图片 2070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9" name="图片 2071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20" name="图片 2072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21" name="图片 2073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22" name="图片 2074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23" name="图片 2075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3838575" y="6429375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4" name="矩形 2076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5" name="矩形 2077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6" name="矩形 2078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7" name="矩形 2079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8" name="矩形 2080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9" name="矩形 2081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0" name="矩形 2082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1" name="矩形 2083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2" name="矩形 2084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3" name="矩形 2085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4" name="矩形 2086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5" name="矩形 2087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6" name="矩形 2088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7" name="矩形 2089" hidden="1"/>
        <xdr:cNvSpPr/>
      </xdr:nvSpPr>
      <xdr:spPr>
        <a:xfrm>
          <a:off x="619125" y="6429375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38" name="图片 2090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39" name="图片 2091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0" name="图片 2092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1" name="图片 2093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2" name="图片 2094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3" name="图片 2095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4" name="图片 2096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5" name="图片 2097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6" name="图片 2098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7" name="图片 2099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8" name="图片 2100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9" name="图片 2101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50" name="图片 2102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51" name="图片 2103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619125" y="6429375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2" name="矩形 2104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3" name="矩形 2105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4" name="矩形 2106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5" name="矩形 2107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6" name="矩形 2108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7" name="矩形 2109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8" name="矩形 2110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9" name="矩形 2111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0" name="矩形 2112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1" name="矩形 2113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2" name="矩形 2114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3" name="矩形 2115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4" name="矩形 2116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5" name="矩形 2117" hidden="1"/>
        <xdr:cNvSpPr/>
      </xdr:nvSpPr>
      <xdr:spPr>
        <a:xfrm>
          <a:off x="4286250" y="6429375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66" name="图片 2118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67" name="图片 2119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68" name="图片 2120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69" name="图片 2121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0" name="图片 2122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1" name="图片 2123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2" name="图片 2124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3" name="图片 2125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4" name="图片 2126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5" name="图片 2127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6" name="图片 2128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7" name="图片 2129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8" name="图片 2130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9" name="图片 2131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4286250" y="6429375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0" name="矩形 2132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1" name="矩形 2133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2" name="矩形 2134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3" name="矩形 2135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4" name="矩形 2136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5" name="矩形 2137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6" name="矩形 2138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7" name="矩形 2139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8" name="矩形 2140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9" name="矩形 2141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90" name="矩形 2142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91" name="矩形 2143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92" name="矩形 2144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93" name="矩形 2145" hidden="1"/>
        <xdr:cNvSpPr/>
      </xdr:nvSpPr>
      <xdr:spPr>
        <a:xfrm>
          <a:off x="4933950" y="6429375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4" name="图片 2146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5" name="图片 2147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6" name="图片 2148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7" name="图片 2149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8" name="图片 2150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9" name="图片 2151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0" name="图片 2152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1" name="图片 2153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2" name="图片 2154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3" name="图片 2155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4" name="图片 2156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5" name="图片 2157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6" name="图片 2158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7" name="图片 2159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4933950" y="6429375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08" name="矩形 2160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09" name="矩形 2161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0" name="矩形 2162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1" name="矩形 2163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2" name="矩形 2164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3" name="矩形 2165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4" name="矩形 2166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5" name="矩形 2167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6" name="矩形 2168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7" name="矩形 2169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8" name="矩形 2170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9" name="矩形 2171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20" name="矩形 2172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21" name="矩形 2173" hidden="1"/>
        <xdr:cNvSpPr/>
      </xdr:nvSpPr>
      <xdr:spPr>
        <a:xfrm>
          <a:off x="5648325" y="6429375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2" name="图片 2174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3" name="图片 2175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4" name="图片 2176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5" name="图片 2177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6" name="图片 2178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7" name="图片 2179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8" name="图片 2180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9" name="图片 2181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0" name="图片 2182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1" name="图片 2183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2" name="图片 2184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3" name="图片 2185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4" name="图片 2186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5" name="图片 2187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5648325" y="6429375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36" name="矩形 2188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37" name="矩形 2189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38" name="矩形 2190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39" name="矩形 2191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0" name="矩形 2192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1" name="矩形 2193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2" name="矩形 2194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3" name="矩形 2195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4" name="矩形 2196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5" name="矩形 2197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6" name="矩形 2198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7" name="矩形 2199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8" name="矩形 2200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9" name="矩形 2201" hidden="1"/>
        <xdr:cNvSpPr/>
      </xdr:nvSpPr>
      <xdr:spPr>
        <a:xfrm>
          <a:off x="6438900" y="6429375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0" name="图片 2202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1" name="图片 2203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2" name="图片 2204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3" name="图片 2205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4" name="图片 2206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5" name="图片 2207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6" name="图片 2208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7" name="图片 2209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8" name="图片 2210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9" name="图片 2211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60" name="图片 2212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61" name="图片 2213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62" name="图片 2214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63" name="图片 2215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6438900" y="6429375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2"/>
  <sheetViews>
    <sheetView tabSelected="1" workbookViewId="0">
      <selection activeCell="A1" sqref="A1:S1"/>
    </sheetView>
  </sheetViews>
  <sheetFormatPr defaultColWidth="9" defaultRowHeight="14.25"/>
  <cols>
    <col min="1" max="1" width="15.5" style="54" customWidth="1"/>
    <col min="2" max="2" width="7.9" style="55" customWidth="1"/>
    <col min="3" max="3" width="7.7" style="56" customWidth="1"/>
    <col min="4" max="4" width="7.7" style="57" customWidth="1"/>
    <col min="5" max="5" width="4.5" style="56" customWidth="1"/>
    <col min="6" max="6" width="6.1" style="58" customWidth="1"/>
    <col min="7" max="7" width="9.3" style="59" customWidth="1"/>
    <col min="8" max="8" width="3.9" style="59" customWidth="1"/>
    <col min="9" max="9" width="9.7" style="59" customWidth="1"/>
    <col min="10" max="10" width="3.9" style="58" customWidth="1"/>
    <col min="11" max="11" width="9.7" style="60" customWidth="1"/>
    <col min="12" max="12" width="4.7" style="60" customWidth="1"/>
    <col min="13" max="13" width="6.1" style="60" customWidth="1"/>
    <col min="14" max="14" width="3.9" style="60" customWidth="1"/>
    <col min="15" max="15" width="7.7" style="60" customWidth="1"/>
    <col min="16" max="16" width="3.9" style="60" customWidth="1"/>
    <col min="17" max="17" width="9.7" style="60" customWidth="1"/>
    <col min="18" max="18" width="8.7" style="60" customWidth="1"/>
    <col min="19" max="19" width="9.3" style="60" customWidth="1"/>
    <col min="20" max="16384" width="9" style="60"/>
  </cols>
  <sheetData>
    <row r="1" s="50" customFormat="1" ht="25.5" customHeight="1" spans="1:19">
      <c r="A1" s="61" t="s">
        <v>0</v>
      </c>
      <c r="B1" s="61"/>
      <c r="C1" s="61"/>
      <c r="D1" s="61"/>
      <c r="E1" s="62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="51" customFormat="1" ht="25.5" customHeight="1" spans="1:19">
      <c r="A2" s="63" t="s">
        <v>1</v>
      </c>
      <c r="B2" s="63"/>
      <c r="C2" s="63"/>
      <c r="D2" s="63"/>
      <c r="E2" s="63"/>
      <c r="F2" s="63"/>
      <c r="G2" s="63"/>
      <c r="H2" s="64"/>
      <c r="I2" s="81"/>
      <c r="J2" s="81"/>
      <c r="K2" s="81"/>
      <c r="L2" s="81"/>
      <c r="M2" s="81"/>
      <c r="N2" s="81"/>
      <c r="O2" s="63" t="s">
        <v>2</v>
      </c>
      <c r="P2" s="63"/>
      <c r="Q2" s="63"/>
      <c r="R2" s="63"/>
      <c r="S2" s="63"/>
    </row>
    <row r="3" s="52" customFormat="1" ht="20.25" customHeight="1" spans="1:19">
      <c r="A3" s="65" t="s">
        <v>3</v>
      </c>
      <c r="B3" s="66" t="s">
        <v>4</v>
      </c>
      <c r="C3" s="67" t="s">
        <v>5</v>
      </c>
      <c r="D3" s="68" t="s">
        <v>6</v>
      </c>
      <c r="E3" s="69" t="s">
        <v>7</v>
      </c>
      <c r="F3" s="67" t="s">
        <v>8</v>
      </c>
      <c r="G3" s="67" t="s">
        <v>9</v>
      </c>
      <c r="H3" s="67" t="s">
        <v>10</v>
      </c>
      <c r="I3" s="67"/>
      <c r="J3" s="67"/>
      <c r="K3" s="67"/>
      <c r="L3" s="67"/>
      <c r="M3" s="67"/>
      <c r="N3" s="67"/>
      <c r="O3" s="67"/>
      <c r="P3" s="67"/>
      <c r="Q3" s="67"/>
      <c r="R3" s="67" t="s">
        <v>11</v>
      </c>
      <c r="S3" s="68" t="s">
        <v>12</v>
      </c>
    </row>
    <row r="4" s="52" customFormat="1" ht="12" spans="1:19">
      <c r="A4" s="65"/>
      <c r="B4" s="66"/>
      <c r="C4" s="67"/>
      <c r="D4" s="68"/>
      <c r="E4" s="69"/>
      <c r="F4" s="67"/>
      <c r="G4" s="67"/>
      <c r="H4" s="70" t="s">
        <v>13</v>
      </c>
      <c r="I4" s="68"/>
      <c r="J4" s="68" t="s">
        <v>14</v>
      </c>
      <c r="K4" s="68"/>
      <c r="L4" s="68" t="s">
        <v>15</v>
      </c>
      <c r="M4" s="68"/>
      <c r="N4" s="68" t="s">
        <v>16</v>
      </c>
      <c r="O4" s="68"/>
      <c r="P4" s="68" t="s">
        <v>17</v>
      </c>
      <c r="Q4" s="68"/>
      <c r="R4" s="67"/>
      <c r="S4" s="68"/>
    </row>
    <row r="5" s="52" customFormat="1" ht="24" spans="1:19">
      <c r="A5" s="65"/>
      <c r="B5" s="66"/>
      <c r="C5" s="67"/>
      <c r="D5" s="68"/>
      <c r="E5" s="69"/>
      <c r="F5" s="67"/>
      <c r="G5" s="67"/>
      <c r="H5" s="69" t="s">
        <v>18</v>
      </c>
      <c r="I5" s="68" t="s">
        <v>19</v>
      </c>
      <c r="J5" s="67" t="s">
        <v>18</v>
      </c>
      <c r="K5" s="68" t="s">
        <v>19</v>
      </c>
      <c r="L5" s="82" t="s">
        <v>18</v>
      </c>
      <c r="M5" s="68" t="s">
        <v>19</v>
      </c>
      <c r="N5" s="67" t="s">
        <v>18</v>
      </c>
      <c r="O5" s="68" t="s">
        <v>19</v>
      </c>
      <c r="P5" s="67" t="s">
        <v>18</v>
      </c>
      <c r="Q5" s="68" t="s">
        <v>19</v>
      </c>
      <c r="R5" s="67"/>
      <c r="S5" s="68"/>
    </row>
    <row r="6" s="52" customFormat="1" ht="42" customHeight="1" spans="1:21">
      <c r="A6" s="71" t="s">
        <v>20</v>
      </c>
      <c r="B6" s="72">
        <f>水稻!F14</f>
        <v>573</v>
      </c>
      <c r="C6" s="73">
        <f>水稻!G14</f>
        <v>2771.56</v>
      </c>
      <c r="D6" s="73">
        <v>1300</v>
      </c>
      <c r="E6" s="74">
        <v>0.035</v>
      </c>
      <c r="F6" s="73">
        <f>D6*E6</f>
        <v>45.5</v>
      </c>
      <c r="G6" s="73">
        <f>水稻!H14</f>
        <v>126105.99</v>
      </c>
      <c r="H6" s="75">
        <v>0.35</v>
      </c>
      <c r="I6" s="73">
        <v>44137.11</v>
      </c>
      <c r="J6" s="75">
        <v>0.3</v>
      </c>
      <c r="K6" s="73">
        <v>37831.82</v>
      </c>
      <c r="L6" s="76">
        <v>0</v>
      </c>
      <c r="M6" s="73">
        <f>G6*L6</f>
        <v>0</v>
      </c>
      <c r="N6" s="76">
        <v>0.05</v>
      </c>
      <c r="O6" s="73">
        <v>6305.31</v>
      </c>
      <c r="P6" s="76">
        <v>0.3</v>
      </c>
      <c r="Q6" s="73">
        <v>37831.75</v>
      </c>
      <c r="R6" s="73">
        <f>Q6</f>
        <v>37831.75</v>
      </c>
      <c r="S6" s="73">
        <f>I6+K6+M6+O6</f>
        <v>88274.24</v>
      </c>
      <c r="U6" s="84"/>
    </row>
    <row r="7" s="52" customFormat="1" ht="42" customHeight="1" spans="1:21">
      <c r="A7" s="71" t="s">
        <v>21</v>
      </c>
      <c r="B7" s="72">
        <f>玉米!F7</f>
        <v>914</v>
      </c>
      <c r="C7" s="73">
        <f>玉米!G7</f>
        <v>678.87</v>
      </c>
      <c r="D7" s="73">
        <v>1000</v>
      </c>
      <c r="E7" s="74">
        <v>0.055</v>
      </c>
      <c r="F7" s="73">
        <f>D7*E7</f>
        <v>55</v>
      </c>
      <c r="G7" s="73">
        <f>玉米!H7</f>
        <v>37337.85</v>
      </c>
      <c r="H7" s="75">
        <v>0.35</v>
      </c>
      <c r="I7" s="73">
        <v>13068.25</v>
      </c>
      <c r="J7" s="75">
        <v>0.3</v>
      </c>
      <c r="K7" s="73">
        <v>11201.36</v>
      </c>
      <c r="L7" s="76">
        <v>0</v>
      </c>
      <c r="M7" s="73">
        <f>G7*L7</f>
        <v>0</v>
      </c>
      <c r="N7" s="76">
        <v>0.25</v>
      </c>
      <c r="O7" s="73">
        <v>9334.47</v>
      </c>
      <c r="P7" s="76">
        <v>0.1</v>
      </c>
      <c r="Q7" s="73">
        <v>3733.77</v>
      </c>
      <c r="R7" s="73">
        <f>Q7</f>
        <v>3733.77</v>
      </c>
      <c r="S7" s="73">
        <f>I7+K7+M7+O7</f>
        <v>33604.08</v>
      </c>
      <c r="U7" s="84"/>
    </row>
    <row r="8" s="53" customFormat="1" ht="42" customHeight="1" spans="1:19">
      <c r="A8" s="71" t="s">
        <v>22</v>
      </c>
      <c r="B8" s="72">
        <f>大豆!F7</f>
        <v>1262</v>
      </c>
      <c r="C8" s="73">
        <f>大豆!G7</f>
        <v>1137.82</v>
      </c>
      <c r="D8" s="73">
        <v>500</v>
      </c>
      <c r="E8" s="74">
        <v>0.05</v>
      </c>
      <c r="F8" s="73">
        <f>D8*E8</f>
        <v>25</v>
      </c>
      <c r="G8" s="73">
        <f>大豆!H7</f>
        <v>28445.5</v>
      </c>
      <c r="H8" s="76">
        <v>0.35</v>
      </c>
      <c r="I8" s="73">
        <v>9955.93</v>
      </c>
      <c r="J8" s="75">
        <v>0.25</v>
      </c>
      <c r="K8" s="73">
        <v>7111.38</v>
      </c>
      <c r="L8" s="76">
        <v>0</v>
      </c>
      <c r="M8" s="73">
        <v>0</v>
      </c>
      <c r="N8" s="76">
        <v>0.1</v>
      </c>
      <c r="O8" s="73">
        <v>2844.56</v>
      </c>
      <c r="P8" s="76">
        <v>0.3</v>
      </c>
      <c r="Q8" s="73">
        <v>8533.63</v>
      </c>
      <c r="R8" s="73">
        <f>Q8</f>
        <v>8533.63</v>
      </c>
      <c r="S8" s="73">
        <f>I8+K8+M8+O8</f>
        <v>19911.87</v>
      </c>
    </row>
    <row r="9" ht="42" customHeight="1" spans="1:19">
      <c r="A9" s="77" t="s">
        <v>23</v>
      </c>
      <c r="B9" s="73">
        <f t="shared" ref="B9:G9" si="0">SUM(B6:B8)</f>
        <v>2749</v>
      </c>
      <c r="C9" s="73">
        <f t="shared" si="0"/>
        <v>4588.25</v>
      </c>
      <c r="D9" s="73"/>
      <c r="E9" s="75"/>
      <c r="F9" s="73"/>
      <c r="G9" s="73">
        <f>SUM(G6:G8)</f>
        <v>191889.34</v>
      </c>
      <c r="H9" s="73"/>
      <c r="I9" s="73">
        <f t="shared" ref="I9:M9" si="1">SUM(I6:I8)</f>
        <v>67161.29</v>
      </c>
      <c r="J9" s="73"/>
      <c r="K9" s="73">
        <f>SUM(K6:K8)</f>
        <v>56144.56</v>
      </c>
      <c r="L9" s="73"/>
      <c r="M9" s="73">
        <f>SUM(M6:M8)</f>
        <v>0</v>
      </c>
      <c r="N9" s="73"/>
      <c r="O9" s="73">
        <f t="shared" ref="O9:S9" si="2">SUM(O6:O8)</f>
        <v>18484.34</v>
      </c>
      <c r="P9" s="73"/>
      <c r="Q9" s="73">
        <f>SUM(Q6:Q8)</f>
        <v>50099.15</v>
      </c>
      <c r="R9" s="73">
        <f>SUM(R6:R8)</f>
        <v>50099.15</v>
      </c>
      <c r="S9" s="73">
        <f>SUM(S6:S8)</f>
        <v>141790.19</v>
      </c>
    </row>
    <row r="10" spans="1:19">
      <c r="A10" s="78" t="s">
        <v>24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spans="13:13">
      <c r="M11" s="83"/>
    </row>
    <row r="12" spans="6:6">
      <c r="F12" s="80"/>
    </row>
  </sheetData>
  <mergeCells count="19">
    <mergeCell ref="A1:S1"/>
    <mergeCell ref="A2:G2"/>
    <mergeCell ref="O2:S2"/>
    <mergeCell ref="H3:Q3"/>
    <mergeCell ref="H4:I4"/>
    <mergeCell ref="J4:K4"/>
    <mergeCell ref="L4:M4"/>
    <mergeCell ref="N4:O4"/>
    <mergeCell ref="P4:Q4"/>
    <mergeCell ref="A10:S10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118055555555556" right="0.118055555555556" top="0.94375" bottom="0.349305555555556" header="0.310416666666667" footer="0.118055555555556"/>
  <pageSetup paperSize="9" scale="96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Q14"/>
  <sheetViews>
    <sheetView workbookViewId="0">
      <pane ySplit="2" topLeftCell="A3" activePane="bottomLeft" state="frozen"/>
      <selection/>
      <selection pane="bottomLeft" activeCell="L14" sqref="L14"/>
    </sheetView>
  </sheetViews>
  <sheetFormatPr defaultColWidth="14.75" defaultRowHeight="12"/>
  <cols>
    <col min="1" max="1" width="3.125" style="5" customWidth="1"/>
    <col min="2" max="2" width="5" style="3" customWidth="1"/>
    <col min="3" max="3" width="22.25" style="5" customWidth="1"/>
    <col min="4" max="4" width="10.125" style="6" customWidth="1"/>
    <col min="5" max="5" width="9.875" style="6" customWidth="1"/>
    <col min="6" max="6" width="5.875" style="7" customWidth="1"/>
    <col min="7" max="7" width="8.5" style="8" customWidth="1"/>
    <col min="8" max="8" width="9.375" style="8" customWidth="1"/>
    <col min="9" max="10" width="10.375" style="8" customWidth="1"/>
    <col min="11" max="11" width="8.875" style="3" customWidth="1"/>
    <col min="12" max="12" width="11.125" style="3" customWidth="1"/>
    <col min="13" max="13" width="6.375" style="3" customWidth="1"/>
    <col min="14" max="14" width="11.375" style="3" customWidth="1"/>
    <col min="15" max="15" width="22.25" style="3" customWidth="1"/>
    <col min="16" max="16384" width="14.75" style="3"/>
  </cols>
  <sheetData>
    <row r="1" s="1" customFormat="1" ht="23.25" customHeight="1" spans="1:15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33" customHeight="1" spans="1:16">
      <c r="A2" s="11" t="s">
        <v>26</v>
      </c>
      <c r="B2" s="12" t="s">
        <v>27</v>
      </c>
      <c r="C2" s="11" t="s">
        <v>28</v>
      </c>
      <c r="D2" s="13" t="s">
        <v>29</v>
      </c>
      <c r="E2" s="14" t="s">
        <v>30</v>
      </c>
      <c r="F2" s="15" t="s">
        <v>31</v>
      </c>
      <c r="G2" s="16" t="s">
        <v>5</v>
      </c>
      <c r="H2" s="17" t="s">
        <v>32</v>
      </c>
      <c r="I2" s="32" t="s">
        <v>33</v>
      </c>
      <c r="J2" s="33" t="s">
        <v>34</v>
      </c>
      <c r="K2" s="34" t="s">
        <v>35</v>
      </c>
      <c r="L2" s="34" t="s">
        <v>36</v>
      </c>
      <c r="M2" s="34" t="s">
        <v>37</v>
      </c>
      <c r="N2" s="35" t="s">
        <v>38</v>
      </c>
      <c r="O2" s="34" t="s">
        <v>39</v>
      </c>
      <c r="P2" s="47"/>
    </row>
    <row r="3" ht="45" spans="1:17">
      <c r="A3" s="18">
        <v>1</v>
      </c>
      <c r="B3" s="19" t="s">
        <v>40</v>
      </c>
      <c r="C3" s="20" t="s">
        <v>41</v>
      </c>
      <c r="D3" s="21" t="s">
        <v>42</v>
      </c>
      <c r="E3" s="20" t="s">
        <v>43</v>
      </c>
      <c r="F3" s="22">
        <v>28</v>
      </c>
      <c r="G3" s="23">
        <v>19.5</v>
      </c>
      <c r="H3" s="24">
        <v>887.25</v>
      </c>
      <c r="I3" s="23">
        <v>266.17</v>
      </c>
      <c r="J3" s="23">
        <f t="shared" ref="J3:J14" si="0">H3-I3</f>
        <v>621.08</v>
      </c>
      <c r="K3" s="37">
        <v>45105</v>
      </c>
      <c r="L3" s="19">
        <v>894.99</v>
      </c>
      <c r="M3" s="20" t="s">
        <v>44</v>
      </c>
      <c r="N3" s="38" t="s">
        <v>45</v>
      </c>
      <c r="O3" s="19" t="s">
        <v>46</v>
      </c>
      <c r="P3" s="48"/>
      <c r="Q3" s="8"/>
    </row>
    <row r="4" ht="45" spans="1:17">
      <c r="A4" s="18">
        <v>2</v>
      </c>
      <c r="B4" s="19" t="s">
        <v>40</v>
      </c>
      <c r="C4" s="20" t="s">
        <v>47</v>
      </c>
      <c r="D4" s="21" t="s">
        <v>48</v>
      </c>
      <c r="E4" s="20" t="s">
        <v>49</v>
      </c>
      <c r="F4" s="22">
        <v>89</v>
      </c>
      <c r="G4" s="23">
        <v>68</v>
      </c>
      <c r="H4" s="24">
        <v>3094</v>
      </c>
      <c r="I4" s="23">
        <v>928.2</v>
      </c>
      <c r="J4" s="23">
        <f t="shared" si="0"/>
        <v>2165.8</v>
      </c>
      <c r="K4" s="37">
        <v>45106</v>
      </c>
      <c r="L4" s="19">
        <v>2263.2</v>
      </c>
      <c r="M4" s="20" t="s">
        <v>50</v>
      </c>
      <c r="N4" s="38" t="s">
        <v>51</v>
      </c>
      <c r="O4" s="19" t="s">
        <v>46</v>
      </c>
      <c r="P4" s="49"/>
      <c r="Q4" s="8"/>
    </row>
    <row r="5" ht="45" spans="1:17">
      <c r="A5" s="18">
        <v>3</v>
      </c>
      <c r="B5" s="19" t="s">
        <v>40</v>
      </c>
      <c r="C5" s="20" t="s">
        <v>52</v>
      </c>
      <c r="D5" s="21" t="s">
        <v>53</v>
      </c>
      <c r="E5" s="20" t="s">
        <v>54</v>
      </c>
      <c r="F5" s="25">
        <v>11</v>
      </c>
      <c r="G5" s="23">
        <v>21</v>
      </c>
      <c r="H5" s="24">
        <v>955.5</v>
      </c>
      <c r="I5" s="23">
        <v>286.64</v>
      </c>
      <c r="J5" s="23">
        <f t="shared" si="0"/>
        <v>668.86</v>
      </c>
      <c r="K5" s="37" t="s">
        <v>55</v>
      </c>
      <c r="L5" s="19" t="s">
        <v>56</v>
      </c>
      <c r="M5" s="19" t="s">
        <v>57</v>
      </c>
      <c r="N5" s="38" t="s">
        <v>58</v>
      </c>
      <c r="O5" s="19" t="s">
        <v>46</v>
      </c>
      <c r="P5" s="49"/>
      <c r="Q5" s="8"/>
    </row>
    <row r="6" ht="45" spans="1:17">
      <c r="A6" s="18">
        <v>4</v>
      </c>
      <c r="B6" s="19" t="s">
        <v>40</v>
      </c>
      <c r="C6" s="20" t="s">
        <v>59</v>
      </c>
      <c r="D6" s="21" t="s">
        <v>60</v>
      </c>
      <c r="E6" s="20" t="s">
        <v>54</v>
      </c>
      <c r="F6" s="25">
        <v>1</v>
      </c>
      <c r="G6" s="23">
        <v>210</v>
      </c>
      <c r="H6" s="24">
        <v>9555</v>
      </c>
      <c r="I6" s="23">
        <v>2866.5</v>
      </c>
      <c r="J6" s="23">
        <f t="shared" si="0"/>
        <v>6688.5</v>
      </c>
      <c r="K6" s="37" t="s">
        <v>55</v>
      </c>
      <c r="L6" s="19" t="s">
        <v>56</v>
      </c>
      <c r="M6" s="19" t="s">
        <v>57</v>
      </c>
      <c r="N6" s="38" t="s">
        <v>58</v>
      </c>
      <c r="O6" s="19" t="s">
        <v>61</v>
      </c>
      <c r="P6" s="49"/>
      <c r="Q6" s="8"/>
    </row>
    <row r="7" ht="45" spans="1:17">
      <c r="A7" s="18">
        <v>5</v>
      </c>
      <c r="B7" s="19" t="s">
        <v>40</v>
      </c>
      <c r="C7" s="20" t="s">
        <v>62</v>
      </c>
      <c r="D7" s="21" t="s">
        <v>63</v>
      </c>
      <c r="E7" s="20" t="s">
        <v>64</v>
      </c>
      <c r="F7" s="25">
        <v>140</v>
      </c>
      <c r="G7" s="23">
        <v>171.13</v>
      </c>
      <c r="H7" s="24">
        <v>7786.42</v>
      </c>
      <c r="I7" s="23">
        <v>2335.92</v>
      </c>
      <c r="J7" s="23">
        <f t="shared" si="0"/>
        <v>5450.5</v>
      </c>
      <c r="K7" s="37">
        <v>45103</v>
      </c>
      <c r="L7" s="19">
        <v>5079.88</v>
      </c>
      <c r="M7" s="19" t="s">
        <v>65</v>
      </c>
      <c r="N7" s="38" t="s">
        <v>66</v>
      </c>
      <c r="O7" s="19" t="s">
        <v>46</v>
      </c>
      <c r="P7" s="49"/>
      <c r="Q7" s="8"/>
    </row>
    <row r="8" ht="33.75" spans="1:17">
      <c r="A8" s="18">
        <v>6</v>
      </c>
      <c r="B8" s="19" t="s">
        <v>40</v>
      </c>
      <c r="C8" s="20" t="s">
        <v>67</v>
      </c>
      <c r="D8" s="21" t="s">
        <v>68</v>
      </c>
      <c r="E8" s="20" t="s">
        <v>69</v>
      </c>
      <c r="F8" s="25">
        <v>1</v>
      </c>
      <c r="G8" s="23">
        <v>221.53</v>
      </c>
      <c r="H8" s="24">
        <v>10079.62</v>
      </c>
      <c r="I8" s="23">
        <v>3023.88</v>
      </c>
      <c r="J8" s="23">
        <f t="shared" si="0"/>
        <v>7055.74</v>
      </c>
      <c r="K8" s="37">
        <v>45131</v>
      </c>
      <c r="L8" s="19">
        <v>3023.88</v>
      </c>
      <c r="M8" s="19" t="s">
        <v>70</v>
      </c>
      <c r="N8" s="38" t="s">
        <v>71</v>
      </c>
      <c r="O8" s="19"/>
      <c r="P8" s="49"/>
      <c r="Q8" s="8"/>
    </row>
    <row r="9" ht="33.75" spans="1:17">
      <c r="A9" s="18">
        <v>7</v>
      </c>
      <c r="B9" s="19" t="s">
        <v>40</v>
      </c>
      <c r="C9" s="20" t="s">
        <v>72</v>
      </c>
      <c r="D9" s="21" t="s">
        <v>73</v>
      </c>
      <c r="E9" s="20" t="s">
        <v>69</v>
      </c>
      <c r="F9" s="25">
        <v>1</v>
      </c>
      <c r="G9" s="23">
        <v>584.64</v>
      </c>
      <c r="H9" s="24">
        <v>26601.12</v>
      </c>
      <c r="I9" s="23">
        <v>7980.33</v>
      </c>
      <c r="J9" s="23">
        <f t="shared" si="0"/>
        <v>18620.79</v>
      </c>
      <c r="K9" s="37" t="s">
        <v>74</v>
      </c>
      <c r="L9" s="19" t="s">
        <v>75</v>
      </c>
      <c r="M9" s="19" t="s">
        <v>73</v>
      </c>
      <c r="N9" s="38" t="s">
        <v>76</v>
      </c>
      <c r="O9" s="19"/>
      <c r="P9" s="49"/>
      <c r="Q9" s="8"/>
    </row>
    <row r="10" ht="45" spans="1:17">
      <c r="A10" s="18">
        <v>8</v>
      </c>
      <c r="B10" s="19" t="s">
        <v>40</v>
      </c>
      <c r="C10" s="20" t="s">
        <v>77</v>
      </c>
      <c r="D10" s="21" t="s">
        <v>78</v>
      </c>
      <c r="E10" s="20" t="s">
        <v>79</v>
      </c>
      <c r="F10" s="25">
        <v>129</v>
      </c>
      <c r="G10" s="23">
        <v>134.6</v>
      </c>
      <c r="H10" s="24">
        <v>6124.3</v>
      </c>
      <c r="I10" s="23">
        <v>1837.28</v>
      </c>
      <c r="J10" s="23">
        <f t="shared" si="0"/>
        <v>4287.02</v>
      </c>
      <c r="K10" s="37">
        <v>45105</v>
      </c>
      <c r="L10" s="19">
        <v>9742.78</v>
      </c>
      <c r="M10" s="19" t="s">
        <v>80</v>
      </c>
      <c r="N10" s="38" t="s">
        <v>81</v>
      </c>
      <c r="O10" s="19" t="s">
        <v>46</v>
      </c>
      <c r="P10" s="49"/>
      <c r="Q10" s="8"/>
    </row>
    <row r="11" ht="33.75" spans="1:17">
      <c r="A11" s="18">
        <v>9</v>
      </c>
      <c r="B11" s="19" t="s">
        <v>40</v>
      </c>
      <c r="C11" s="20" t="s">
        <v>82</v>
      </c>
      <c r="D11" s="21" t="s">
        <v>83</v>
      </c>
      <c r="E11" s="20" t="s">
        <v>69</v>
      </c>
      <c r="F11" s="25">
        <v>1</v>
      </c>
      <c r="G11" s="23">
        <v>81.84</v>
      </c>
      <c r="H11" s="24">
        <v>3723.72</v>
      </c>
      <c r="I11" s="23">
        <v>1117.11</v>
      </c>
      <c r="J11" s="23">
        <f t="shared" si="0"/>
        <v>2606.61</v>
      </c>
      <c r="K11" s="37">
        <v>45133</v>
      </c>
      <c r="L11" s="19">
        <v>1117.11</v>
      </c>
      <c r="M11" s="19" t="s">
        <v>84</v>
      </c>
      <c r="N11" s="38" t="s">
        <v>85</v>
      </c>
      <c r="O11" s="19"/>
      <c r="P11" s="49"/>
      <c r="Q11" s="8"/>
    </row>
    <row r="12" ht="45" spans="1:17">
      <c r="A12" s="18">
        <v>10</v>
      </c>
      <c r="B12" s="19" t="s">
        <v>40</v>
      </c>
      <c r="C12" s="20" t="s">
        <v>86</v>
      </c>
      <c r="D12" s="21" t="s">
        <v>87</v>
      </c>
      <c r="E12" s="20" t="s">
        <v>69</v>
      </c>
      <c r="F12" s="25">
        <v>171</v>
      </c>
      <c r="G12" s="23">
        <v>329.32</v>
      </c>
      <c r="H12" s="24">
        <v>14984.06</v>
      </c>
      <c r="I12" s="23">
        <v>4495.22</v>
      </c>
      <c r="J12" s="23">
        <f t="shared" si="0"/>
        <v>10488.84</v>
      </c>
      <c r="K12" s="37">
        <v>45138</v>
      </c>
      <c r="L12" s="19">
        <v>4495.22</v>
      </c>
      <c r="M12" s="19" t="s">
        <v>88</v>
      </c>
      <c r="N12" s="38" t="s">
        <v>89</v>
      </c>
      <c r="O12" s="19" t="s">
        <v>46</v>
      </c>
      <c r="P12" s="49"/>
      <c r="Q12" s="8"/>
    </row>
    <row r="13" ht="33.75" spans="1:17">
      <c r="A13" s="18">
        <v>11</v>
      </c>
      <c r="B13" s="19" t="s">
        <v>40</v>
      </c>
      <c r="C13" s="20" t="s">
        <v>90</v>
      </c>
      <c r="D13" s="21" t="s">
        <v>91</v>
      </c>
      <c r="E13" s="20" t="s">
        <v>92</v>
      </c>
      <c r="F13" s="25">
        <v>1</v>
      </c>
      <c r="G13" s="23">
        <v>930</v>
      </c>
      <c r="H13" s="24">
        <v>42315</v>
      </c>
      <c r="I13" s="23">
        <v>12694.5</v>
      </c>
      <c r="J13" s="23">
        <f t="shared" si="0"/>
        <v>29620.5</v>
      </c>
      <c r="K13" s="37">
        <v>45159</v>
      </c>
      <c r="L13" s="19">
        <v>12694.5</v>
      </c>
      <c r="M13" s="19" t="s">
        <v>91</v>
      </c>
      <c r="N13" s="38" t="s">
        <v>93</v>
      </c>
      <c r="O13" s="19"/>
      <c r="P13" s="49"/>
      <c r="Q13" s="8"/>
    </row>
    <row r="14" ht="32.25" customHeight="1" spans="1:16">
      <c r="A14" s="26"/>
      <c r="B14" s="27" t="s">
        <v>23</v>
      </c>
      <c r="C14" s="26"/>
      <c r="D14" s="28"/>
      <c r="E14" s="28"/>
      <c r="F14" s="29">
        <f>SUM(F3:F13)</f>
        <v>573</v>
      </c>
      <c r="G14" s="30">
        <f>SUM(G3:G13)</f>
        <v>2771.56</v>
      </c>
      <c r="H14" s="30">
        <f>SUM(H3:H13)</f>
        <v>126105.99</v>
      </c>
      <c r="I14" s="30">
        <f>SUM(I3:I13)</f>
        <v>37831.75</v>
      </c>
      <c r="J14" s="30">
        <f>SUM(J3:J13)</f>
        <v>88274.24</v>
      </c>
      <c r="K14" s="27"/>
      <c r="L14" s="41"/>
      <c r="M14" s="27"/>
      <c r="N14" s="42"/>
      <c r="O14" s="27"/>
      <c r="P14" s="48"/>
    </row>
  </sheetData>
  <mergeCells count="1">
    <mergeCell ref="A1:O1"/>
  </mergeCells>
  <printOptions horizontalCentered="1"/>
  <pageMargins left="0" right="0" top="0.94375" bottom="0.388888888888889" header="0.507638888888889" footer="0.118055555555556"/>
  <pageSetup paperSize="9" scale="90" fitToHeight="0" orientation="landscape" verticalDpi="300"/>
  <headerFooter alignWithMargins="0"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Q7"/>
  <sheetViews>
    <sheetView workbookViewId="0">
      <selection activeCell="L7" sqref="L7"/>
    </sheetView>
  </sheetViews>
  <sheetFormatPr defaultColWidth="14.75" defaultRowHeight="12" outlineLevelRow="6"/>
  <cols>
    <col min="1" max="1" width="3.125" style="5" customWidth="1"/>
    <col min="2" max="2" width="5" style="3" customWidth="1"/>
    <col min="3" max="3" width="22.25" style="5" customWidth="1"/>
    <col min="4" max="4" width="10.125" style="6" customWidth="1"/>
    <col min="5" max="5" width="12.25" style="6" customWidth="1"/>
    <col min="6" max="6" width="6" style="7" customWidth="1"/>
    <col min="7" max="7" width="8.7" style="8" customWidth="1"/>
    <col min="8" max="8" width="9.6" style="8" customWidth="1"/>
    <col min="9" max="10" width="10.3" style="8" customWidth="1"/>
    <col min="11" max="11" width="9.8" style="3" customWidth="1"/>
    <col min="12" max="12" width="9.5" style="3" customWidth="1"/>
    <col min="13" max="13" width="6.375" style="3" customWidth="1"/>
    <col min="14" max="14" width="11.375" style="3" customWidth="1"/>
    <col min="15" max="15" width="22.25" style="3" customWidth="1"/>
    <col min="16" max="17" width="14.75" style="9"/>
    <col min="18" max="16384" width="14.75" style="3"/>
  </cols>
  <sheetData>
    <row r="1" s="1" customFormat="1" ht="23.25" customHeight="1" spans="1:17">
      <c r="A1" s="10" t="s">
        <v>94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31"/>
      <c r="Q1" s="31"/>
    </row>
    <row r="2" s="2" customFormat="1" ht="33" customHeight="1" spans="1:17">
      <c r="A2" s="11" t="s">
        <v>26</v>
      </c>
      <c r="B2" s="12" t="s">
        <v>27</v>
      </c>
      <c r="C2" s="11" t="s">
        <v>28</v>
      </c>
      <c r="D2" s="13" t="s">
        <v>29</v>
      </c>
      <c r="E2" s="14" t="s">
        <v>30</v>
      </c>
      <c r="F2" s="15" t="s">
        <v>31</v>
      </c>
      <c r="G2" s="16" t="s">
        <v>5</v>
      </c>
      <c r="H2" s="17" t="s">
        <v>32</v>
      </c>
      <c r="I2" s="32" t="s">
        <v>33</v>
      </c>
      <c r="J2" s="33" t="s">
        <v>34</v>
      </c>
      <c r="K2" s="34" t="s">
        <v>35</v>
      </c>
      <c r="L2" s="34" t="s">
        <v>36</v>
      </c>
      <c r="M2" s="34" t="s">
        <v>37</v>
      </c>
      <c r="N2" s="35" t="s">
        <v>38</v>
      </c>
      <c r="O2" s="34" t="s">
        <v>39</v>
      </c>
      <c r="P2" s="36" t="s">
        <v>95</v>
      </c>
      <c r="Q2" s="44"/>
    </row>
    <row r="3" ht="54" customHeight="1" spans="1:17">
      <c r="A3" s="18">
        <v>1</v>
      </c>
      <c r="B3" s="19" t="s">
        <v>40</v>
      </c>
      <c r="C3" s="20" t="s">
        <v>96</v>
      </c>
      <c r="D3" s="21" t="s">
        <v>97</v>
      </c>
      <c r="E3" s="20" t="s">
        <v>64</v>
      </c>
      <c r="F3" s="22">
        <v>134</v>
      </c>
      <c r="G3" s="23">
        <v>123.01</v>
      </c>
      <c r="H3" s="24">
        <v>6765.55</v>
      </c>
      <c r="I3" s="23">
        <v>676.55</v>
      </c>
      <c r="J3" s="23">
        <f>H3-I3</f>
        <v>6089</v>
      </c>
      <c r="K3" s="37">
        <v>45103</v>
      </c>
      <c r="L3" s="19">
        <v>5079.88</v>
      </c>
      <c r="M3" s="19" t="s">
        <v>65</v>
      </c>
      <c r="N3" s="38" t="s">
        <v>66</v>
      </c>
      <c r="O3" s="19" t="s">
        <v>46</v>
      </c>
      <c r="P3" s="39">
        <v>267.12</v>
      </c>
      <c r="Q3" s="45">
        <f t="shared" ref="Q3:Q4" si="0">L3-P3-I3</f>
        <v>4136.21</v>
      </c>
    </row>
    <row r="4" ht="54" customHeight="1" spans="1:17">
      <c r="A4" s="18">
        <v>2</v>
      </c>
      <c r="B4" s="19" t="s">
        <v>40</v>
      </c>
      <c r="C4" s="20" t="s">
        <v>98</v>
      </c>
      <c r="D4" s="21" t="s">
        <v>99</v>
      </c>
      <c r="E4" s="20" t="s">
        <v>49</v>
      </c>
      <c r="F4" s="25">
        <v>33</v>
      </c>
      <c r="G4" s="23">
        <v>60</v>
      </c>
      <c r="H4" s="24">
        <v>3300</v>
      </c>
      <c r="I4" s="23">
        <v>330</v>
      </c>
      <c r="J4" s="23">
        <f>H4-I4</f>
        <v>2970</v>
      </c>
      <c r="K4" s="37">
        <v>45106</v>
      </c>
      <c r="L4" s="19">
        <v>2263.2</v>
      </c>
      <c r="M4" s="20" t="s">
        <v>50</v>
      </c>
      <c r="N4" s="38" t="s">
        <v>51</v>
      </c>
      <c r="O4" s="19" t="s">
        <v>46</v>
      </c>
      <c r="P4" s="39">
        <v>1600.2</v>
      </c>
      <c r="Q4" s="45">
        <f t="shared" si="0"/>
        <v>333</v>
      </c>
    </row>
    <row r="5" s="4" customFormat="1" ht="54" customHeight="1" spans="1:17">
      <c r="A5" s="18">
        <v>3</v>
      </c>
      <c r="B5" s="19" t="s">
        <v>40</v>
      </c>
      <c r="C5" s="20" t="s">
        <v>100</v>
      </c>
      <c r="D5" s="21" t="s">
        <v>101</v>
      </c>
      <c r="E5" s="20" t="s">
        <v>43</v>
      </c>
      <c r="F5" s="25">
        <v>137</v>
      </c>
      <c r="G5" s="23">
        <v>13.18</v>
      </c>
      <c r="H5" s="24">
        <v>724.9</v>
      </c>
      <c r="I5" s="23">
        <v>72.48</v>
      </c>
      <c r="J5" s="23">
        <f>H5-I5</f>
        <v>652.42</v>
      </c>
      <c r="K5" s="37">
        <v>45105</v>
      </c>
      <c r="L5" s="19">
        <v>894.99</v>
      </c>
      <c r="M5" s="20" t="s">
        <v>44</v>
      </c>
      <c r="N5" s="38" t="s">
        <v>45</v>
      </c>
      <c r="O5" s="19" t="s">
        <v>46</v>
      </c>
      <c r="P5" s="40"/>
      <c r="Q5" s="46"/>
    </row>
    <row r="6" s="4" customFormat="1" ht="54" customHeight="1" spans="1:17">
      <c r="A6" s="18">
        <v>4</v>
      </c>
      <c r="B6" s="19" t="s">
        <v>40</v>
      </c>
      <c r="C6" s="20" t="s">
        <v>102</v>
      </c>
      <c r="D6" s="21" t="s">
        <v>103</v>
      </c>
      <c r="E6" s="20" t="s">
        <v>79</v>
      </c>
      <c r="F6" s="25">
        <v>610</v>
      </c>
      <c r="G6" s="23">
        <v>482.68</v>
      </c>
      <c r="H6" s="24">
        <v>26547.4</v>
      </c>
      <c r="I6" s="23">
        <v>2654.74</v>
      </c>
      <c r="J6" s="23">
        <f>H6-I6</f>
        <v>23892.66</v>
      </c>
      <c r="K6" s="37">
        <v>45105</v>
      </c>
      <c r="L6" s="19">
        <v>9742.78</v>
      </c>
      <c r="M6" s="19" t="s">
        <v>80</v>
      </c>
      <c r="N6" s="38" t="s">
        <v>81</v>
      </c>
      <c r="O6" s="19" t="s">
        <v>46</v>
      </c>
      <c r="P6" s="40"/>
      <c r="Q6" s="46"/>
    </row>
    <row r="7" ht="32.25" customHeight="1" spans="1:16">
      <c r="A7" s="26"/>
      <c r="B7" s="27" t="s">
        <v>23</v>
      </c>
      <c r="C7" s="26"/>
      <c r="D7" s="28"/>
      <c r="E7" s="28"/>
      <c r="F7" s="29">
        <f>SUM(F3:F6)</f>
        <v>914</v>
      </c>
      <c r="G7" s="30">
        <f>SUM(G3:G6)</f>
        <v>678.87</v>
      </c>
      <c r="H7" s="30">
        <f>SUM(H3:H6)</f>
        <v>37337.85</v>
      </c>
      <c r="I7" s="30">
        <f>SUM(I3:I6)</f>
        <v>3733.77</v>
      </c>
      <c r="J7" s="30">
        <f>SUM(J3:J6)</f>
        <v>33604.08</v>
      </c>
      <c r="K7" s="27"/>
      <c r="L7" s="41"/>
      <c r="M7" s="27"/>
      <c r="N7" s="42"/>
      <c r="O7" s="27"/>
      <c r="P7" s="43"/>
    </row>
  </sheetData>
  <mergeCells count="1">
    <mergeCell ref="A1:O1"/>
  </mergeCells>
  <printOptions horizontalCentered="1"/>
  <pageMargins left="0.0784722222222222" right="0.0784722222222222" top="0.751388888888889" bottom="0.751388888888889" header="0.298611111111111" footer="0.298611111111111"/>
  <pageSetup paperSize="9" scale="87" fitToHeight="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Q7"/>
  <sheetViews>
    <sheetView workbookViewId="0">
      <selection activeCell="I7" sqref="I7"/>
    </sheetView>
  </sheetViews>
  <sheetFormatPr defaultColWidth="14.75" defaultRowHeight="12" outlineLevelRow="6"/>
  <cols>
    <col min="1" max="1" width="3.125" style="5" customWidth="1"/>
    <col min="2" max="2" width="5" style="3" customWidth="1"/>
    <col min="3" max="3" width="22.25" style="5" customWidth="1"/>
    <col min="4" max="4" width="10.125" style="6" customWidth="1"/>
    <col min="5" max="5" width="12.25" style="6" customWidth="1"/>
    <col min="6" max="6" width="6" style="7" customWidth="1"/>
    <col min="7" max="7" width="8.7" style="8" customWidth="1"/>
    <col min="8" max="8" width="9.6" style="8" customWidth="1"/>
    <col min="9" max="10" width="10.3" style="8" customWidth="1"/>
    <col min="11" max="11" width="9.8" style="3" customWidth="1"/>
    <col min="12" max="12" width="11.25" style="3" customWidth="1"/>
    <col min="13" max="13" width="6.375" style="3" customWidth="1"/>
    <col min="14" max="14" width="11.375" style="3" customWidth="1"/>
    <col min="15" max="15" width="22.25" style="3" customWidth="1"/>
    <col min="16" max="17" width="14.75" style="9"/>
    <col min="18" max="16384" width="14.75" style="3"/>
  </cols>
  <sheetData>
    <row r="1" s="1" customFormat="1" ht="23.25" customHeight="1" spans="1:17">
      <c r="A1" s="10" t="s">
        <v>104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31"/>
      <c r="Q1" s="31"/>
    </row>
    <row r="2" s="2" customFormat="1" ht="33" customHeight="1" spans="1:17">
      <c r="A2" s="11" t="s">
        <v>26</v>
      </c>
      <c r="B2" s="12" t="s">
        <v>27</v>
      </c>
      <c r="C2" s="11" t="s">
        <v>28</v>
      </c>
      <c r="D2" s="13" t="s">
        <v>29</v>
      </c>
      <c r="E2" s="14" t="s">
        <v>30</v>
      </c>
      <c r="F2" s="15" t="s">
        <v>31</v>
      </c>
      <c r="G2" s="16" t="s">
        <v>5</v>
      </c>
      <c r="H2" s="17" t="s">
        <v>32</v>
      </c>
      <c r="I2" s="32" t="s">
        <v>33</v>
      </c>
      <c r="J2" s="33" t="s">
        <v>34</v>
      </c>
      <c r="K2" s="34" t="s">
        <v>35</v>
      </c>
      <c r="L2" s="34" t="s">
        <v>36</v>
      </c>
      <c r="M2" s="34" t="s">
        <v>37</v>
      </c>
      <c r="N2" s="35" t="s">
        <v>38</v>
      </c>
      <c r="O2" s="34" t="s">
        <v>39</v>
      </c>
      <c r="P2" s="36" t="s">
        <v>95</v>
      </c>
      <c r="Q2" s="44"/>
    </row>
    <row r="3" s="3" customFormat="1" ht="54" customHeight="1" spans="1:17">
      <c r="A3" s="18">
        <v>1</v>
      </c>
      <c r="B3" s="19" t="s">
        <v>40</v>
      </c>
      <c r="C3" s="20" t="s">
        <v>105</v>
      </c>
      <c r="D3" s="21" t="s">
        <v>106</v>
      </c>
      <c r="E3" s="20" t="s">
        <v>64</v>
      </c>
      <c r="F3" s="22">
        <v>188</v>
      </c>
      <c r="G3" s="23">
        <v>229.55</v>
      </c>
      <c r="H3" s="24">
        <v>5738.75</v>
      </c>
      <c r="I3" s="23">
        <v>1721.62</v>
      </c>
      <c r="J3" s="23">
        <f>H3-I3</f>
        <v>4017.13</v>
      </c>
      <c r="K3" s="37">
        <v>45103</v>
      </c>
      <c r="L3" s="19">
        <v>5079.88</v>
      </c>
      <c r="M3" s="19" t="s">
        <v>65</v>
      </c>
      <c r="N3" s="38" t="s">
        <v>66</v>
      </c>
      <c r="O3" s="19" t="s">
        <v>46</v>
      </c>
      <c r="P3" s="39">
        <v>267.12</v>
      </c>
      <c r="Q3" s="45">
        <f>L3-P3-I3</f>
        <v>3091.14</v>
      </c>
    </row>
    <row r="4" s="3" customFormat="1" ht="54" customHeight="1" spans="1:17">
      <c r="A4" s="18">
        <v>2</v>
      </c>
      <c r="B4" s="19" t="s">
        <v>40</v>
      </c>
      <c r="C4" s="20" t="s">
        <v>107</v>
      </c>
      <c r="D4" s="21" t="s">
        <v>108</v>
      </c>
      <c r="E4" s="20" t="s">
        <v>43</v>
      </c>
      <c r="F4" s="25">
        <v>356</v>
      </c>
      <c r="G4" s="23">
        <v>74.17</v>
      </c>
      <c r="H4" s="24">
        <v>1854.25</v>
      </c>
      <c r="I4" s="23">
        <v>556.27</v>
      </c>
      <c r="J4" s="23">
        <f>H4-I4</f>
        <v>1297.98</v>
      </c>
      <c r="K4" s="37">
        <v>45105</v>
      </c>
      <c r="L4" s="19">
        <v>894.99</v>
      </c>
      <c r="M4" s="20" t="s">
        <v>44</v>
      </c>
      <c r="N4" s="38" t="s">
        <v>45</v>
      </c>
      <c r="O4" s="19" t="s">
        <v>46</v>
      </c>
      <c r="P4" s="39">
        <v>1600.2</v>
      </c>
      <c r="Q4" s="45">
        <f>L4-P4-I4</f>
        <v>-1261.48</v>
      </c>
    </row>
    <row r="5" s="4" customFormat="1" ht="54" customHeight="1" spans="1:17">
      <c r="A5" s="18">
        <v>3</v>
      </c>
      <c r="B5" s="19" t="s">
        <v>40</v>
      </c>
      <c r="C5" s="20" t="s">
        <v>109</v>
      </c>
      <c r="D5" s="21" t="s">
        <v>110</v>
      </c>
      <c r="E5" s="20" t="s">
        <v>49</v>
      </c>
      <c r="F5" s="25">
        <v>73</v>
      </c>
      <c r="G5" s="23">
        <v>134</v>
      </c>
      <c r="H5" s="24">
        <v>3350</v>
      </c>
      <c r="I5" s="23">
        <v>1005</v>
      </c>
      <c r="J5" s="23">
        <f>H5-I5</f>
        <v>2345</v>
      </c>
      <c r="K5" s="37">
        <v>45106</v>
      </c>
      <c r="L5" s="19">
        <v>2263.2</v>
      </c>
      <c r="M5" s="20" t="s">
        <v>50</v>
      </c>
      <c r="N5" s="38" t="s">
        <v>51</v>
      </c>
      <c r="O5" s="19" t="s">
        <v>46</v>
      </c>
      <c r="P5" s="40"/>
      <c r="Q5" s="46"/>
    </row>
    <row r="6" s="4" customFormat="1" ht="54" customHeight="1" spans="1:17">
      <c r="A6" s="18">
        <v>4</v>
      </c>
      <c r="B6" s="19" t="s">
        <v>40</v>
      </c>
      <c r="C6" s="20" t="s">
        <v>111</v>
      </c>
      <c r="D6" s="21" t="s">
        <v>112</v>
      </c>
      <c r="E6" s="20" t="s">
        <v>79</v>
      </c>
      <c r="F6" s="25">
        <v>645</v>
      </c>
      <c r="G6" s="23">
        <v>700.1</v>
      </c>
      <c r="H6" s="24">
        <v>17502.5</v>
      </c>
      <c r="I6" s="23">
        <v>5250.74</v>
      </c>
      <c r="J6" s="23">
        <v>12251.76</v>
      </c>
      <c r="K6" s="37">
        <v>45105</v>
      </c>
      <c r="L6" s="19">
        <v>9742.78</v>
      </c>
      <c r="M6" s="19" t="s">
        <v>80</v>
      </c>
      <c r="N6" s="38" t="s">
        <v>81</v>
      </c>
      <c r="O6" s="19" t="s">
        <v>46</v>
      </c>
      <c r="P6" s="40"/>
      <c r="Q6" s="46"/>
    </row>
    <row r="7" s="3" customFormat="1" ht="32.25" customHeight="1" spans="1:17">
      <c r="A7" s="26"/>
      <c r="B7" s="27" t="s">
        <v>23</v>
      </c>
      <c r="C7" s="26"/>
      <c r="D7" s="28"/>
      <c r="E7" s="28"/>
      <c r="F7" s="29">
        <f>SUM(F3:F6)</f>
        <v>1262</v>
      </c>
      <c r="G7" s="30">
        <f>SUM(G3:G6)</f>
        <v>1137.82</v>
      </c>
      <c r="H7" s="30">
        <f>SUM(H3:H6)</f>
        <v>28445.5</v>
      </c>
      <c r="I7" s="30">
        <f>SUM(I3:I6)</f>
        <v>8533.63</v>
      </c>
      <c r="J7" s="30">
        <f>SUM(J3:J6)</f>
        <v>19911.87</v>
      </c>
      <c r="K7" s="27"/>
      <c r="L7" s="41"/>
      <c r="M7" s="27"/>
      <c r="N7" s="42"/>
      <c r="O7" s="27"/>
      <c r="P7" s="43"/>
      <c r="Q7" s="9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 </vt:lpstr>
      <vt:lpstr>水稻</vt:lpstr>
      <vt:lpstr>玉米</vt:lpstr>
      <vt:lpstr>大豆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1996-12-17T01:32:00Z</dcterms:created>
  <cp:lastPrinted>2022-09-06T01:08:00Z</cp:lastPrinted>
  <dcterms:modified xsi:type="dcterms:W3CDTF">2023-09-12T02:38:12Z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KSOReadingLayout">
    <vt:bool>false</vt:bool>
  </property>
  <property fmtid="{D5CDD505-2E9C-101B-9397-08002B2CF9AE}" pid="4" name="ICV">
    <vt:lpwstr>B5DE4D7565424F03B106A7007A88A274</vt:lpwstr>
  </property>
</Properties>
</file>