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886"/>
  </bookViews>
  <sheets>
    <sheet name="汇总 " sheetId="1" r:id="rId1"/>
    <sheet name="险种1" sheetId="2" r:id="rId2"/>
    <sheet name="险种2" sheetId="3" r:id="rId3"/>
  </sheets>
  <definedNames>
    <definedName name="_xlnm.Print_Area" localSheetId="0">'汇总 '!$A$1:$S$10</definedName>
    <definedName name="_xlnm.Print_Titles" localSheetId="0">'汇总 '!$1:4</definedName>
    <definedName name="_xlnm.Print_Area" localSheetId="1">险种1!$A$1:$O$14</definedName>
    <definedName name="_xlnm.Print_Titles" localSheetId="1">险种1!$1:2</definedName>
    <definedName name="_xlnm.Print_Area" localSheetId="2">险种2!$A$1:$O$7</definedName>
    <definedName name="_xlnm._FilterDatabase" localSheetId="1" hidden="1">险种1!$A$2:$O$14</definedName>
  </definedNames>
  <calcPr calcId="144525"/>
</workbook>
</file>

<file path=xl/sharedStrings.xml><?xml version="1.0" encoding="utf-8"?>
<sst xmlns="http://schemas.openxmlformats.org/spreadsheetml/2006/main" count="185" uniqueCount="110">
  <si>
    <r>
      <rPr>
        <b/>
        <sz val="14"/>
        <rFont val="宋体"/>
        <charset val="134"/>
      </rPr>
      <t>种植业保险汇总表</t>
    </r>
    <r>
      <rPr>
        <b/>
        <sz val="11"/>
        <rFont val="宋体"/>
        <charset val="134"/>
      </rPr>
      <t>（2024.1.1-2024.3.5）</t>
    </r>
  </si>
  <si>
    <t>申请单位（业务章）：中国人寿财产保险股份有限公司南通市通州支公司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</si>
  <si>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</si>
  <si>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</si>
  <si>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</si>
  <si>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</si>
  <si>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</si>
  <si>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</si>
  <si>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</si>
  <si>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</si>
  <si>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</si>
  <si>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</si>
  <si>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</si>
  <si>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</si>
  <si>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</si>
  <si>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</si>
  <si>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</si>
  <si>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</si>
  <si>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</si>
  <si>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</si>
  <si>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江苏省中央财政补贴型小麦完全成本保险</t>
  </si>
  <si>
    <t>江苏省中央财政补贴型油菜种植保险</t>
  </si>
  <si>
    <t>合计</t>
  </si>
  <si>
    <t xml:space="preserve">  保险公司负责人：                                         保险公司复核人：                               保险公司制表人：</t>
  </si>
  <si>
    <t xml:space="preserve">种植业保险明细表（江苏省中央财政补贴型小麦完全成本保险,1000元/亩，4%，2024年1月1日-2024年3月5日） </t>
  </si>
  <si>
    <t>序号</t>
  </si>
  <si>
    <t>乡镇</t>
  </si>
  <si>
    <t>保单号</t>
  </si>
  <si>
    <t>被保险人或投保人</t>
  </si>
  <si>
    <t>标的地址</t>
  </si>
  <si>
    <t>承保户次</t>
  </si>
  <si>
    <t>总保费
（元）</t>
  </si>
  <si>
    <t>农户自缴保费（元）</t>
  </si>
  <si>
    <t>各级财政补贴（元）</t>
  </si>
  <si>
    <t>汇款日期</t>
  </si>
  <si>
    <t>汇款金额</t>
  </si>
  <si>
    <t>汇款人</t>
  </si>
  <si>
    <t>交易流水号
（网银回单）</t>
  </si>
  <si>
    <t>备注</t>
  </si>
  <si>
    <t>兴东街道</t>
  </si>
  <si>
    <t>66311100022024320683000001</t>
  </si>
  <si>
    <t>孙海波</t>
  </si>
  <si>
    <t>南通市通州区兴东街道陆扶桥村</t>
  </si>
  <si>
    <t>2024.1.3</t>
  </si>
  <si>
    <t>809776097150</t>
  </si>
  <si>
    <t>66311100022024320683000002</t>
  </si>
  <si>
    <t>南通市通州区兴东街道陆扶桥村季克祥等6户</t>
  </si>
  <si>
    <t>2024.1.8
2024.1.8</t>
  </si>
  <si>
    <t>156
36</t>
  </si>
  <si>
    <t>金芳
成佳伟</t>
  </si>
  <si>
    <t>801799669615
801929358643</t>
  </si>
  <si>
    <t>汇款金额为本村所有险种自缴保费合计（小麦）</t>
  </si>
  <si>
    <t>66311100022024320683000003</t>
  </si>
  <si>
    <t>南通市通州区兴东街道双楼村王发良等154户</t>
  </si>
  <si>
    <t>南通市通州区兴东街道双楼村</t>
  </si>
  <si>
    <t>2024.1.5</t>
  </si>
  <si>
    <t>王校波</t>
  </si>
  <si>
    <t>800787519271</t>
  </si>
  <si>
    <t>66311100022024320683000004</t>
  </si>
  <si>
    <t>陈昌升</t>
  </si>
  <si>
    <t>江苏省南通市通州区兴东街道紫星村</t>
  </si>
  <si>
    <t>2024.1.25</t>
  </si>
  <si>
    <t>809030819759</t>
  </si>
  <si>
    <t>66311100022024320683000005</t>
  </si>
  <si>
    <t>蒋建山</t>
  </si>
  <si>
    <t>江苏省南通市通州区兴东街道双楼村</t>
  </si>
  <si>
    <t>蒋小蓉</t>
  </si>
  <si>
    <t>809031104661</t>
  </si>
  <si>
    <t>66311100022024320683000006</t>
  </si>
  <si>
    <t>南通市通州区兴东街道永庆村张兴仁等167户</t>
  </si>
  <si>
    <t>南通市通州区兴东街道永庆村</t>
  </si>
  <si>
    <t>2023.12.27</t>
  </si>
  <si>
    <t>李雪梅</t>
  </si>
  <si>
    <t>806905886264</t>
  </si>
  <si>
    <t>汇款金额为本村所有险种自缴保费合计（小麦、油菜合计）</t>
  </si>
  <si>
    <t>66311100022024320683000007</t>
  </si>
  <si>
    <t>南通市通州区兴东街道杨世桥村顾国锋等15户</t>
  </si>
  <si>
    <t>南通市通州区兴东街道杨世桥村</t>
  </si>
  <si>
    <t>邢桂香</t>
  </si>
  <si>
    <t>806860601156</t>
  </si>
  <si>
    <t>66311100022024320683000008</t>
  </si>
  <si>
    <t>南通市通州区兴东街道永护村顾浩新等590户</t>
  </si>
  <si>
    <t>南通市通州区兴东街道永护村</t>
  </si>
  <si>
    <t>2023.12.29
2024.1.3</t>
  </si>
  <si>
    <t>8542.29
480</t>
  </si>
  <si>
    <t>季莉莉
房自民</t>
  </si>
  <si>
    <t>807764181474
809863624549</t>
  </si>
  <si>
    <t>66311100022024320683000009</t>
  </si>
  <si>
    <t>南通市通州区兴东街道土山村葛志兰等55户</t>
  </si>
  <si>
    <t>南通市通州区兴东街道土山村</t>
  </si>
  <si>
    <t>刘燕</t>
  </si>
  <si>
    <t>806881406840</t>
  </si>
  <si>
    <t>66311100022024320683000010</t>
  </si>
  <si>
    <t>瞿宏均</t>
  </si>
  <si>
    <t>瞿林丽</t>
  </si>
  <si>
    <t>809072873309</t>
  </si>
  <si>
    <t>66311100022024320683000011</t>
  </si>
  <si>
    <t>王学建</t>
  </si>
  <si>
    <t>2024.1.26</t>
  </si>
  <si>
    <t>809526215515</t>
  </si>
  <si>
    <t xml:space="preserve">种植业保险明细表（江苏省中央财政补贴型油菜种植保险,700元/亩，2%，2024年1月1日-2024年3月5日） </t>
  </si>
  <si>
    <t>油菜出单使用金额</t>
  </si>
  <si>
    <t>66312102012024320683000001</t>
  </si>
  <si>
    <t>南通市通州区兴东街道永庆村荡国泉等199户</t>
  </si>
  <si>
    <t>66312102012024320683000002</t>
  </si>
  <si>
    <t>南通市通州区兴东街道杨世桥村曹顶标等112户</t>
  </si>
  <si>
    <t>66312102012024320683000003</t>
  </si>
  <si>
    <t>南通市通州区兴东街道永护村王平等471户</t>
  </si>
  <si>
    <t>66312102012024320683000004</t>
  </si>
  <si>
    <t>南通市通州区兴东街道土山村葛炳才等440户</t>
  </si>
</sst>
</file>

<file path=xl/styles.xml><?xml version="1.0" encoding="utf-8"?>
<styleSheet xmlns="http://schemas.openxmlformats.org/spreadsheetml/2006/main">
  <numFmts count="9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178" formatCode="000000"/>
    <numFmt numFmtId="179" formatCode="0.00_);[Red]\(0.00\)"/>
    <numFmt numFmtId="180" formatCode="0.0%"/>
  </numFmts>
  <fonts count="38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indexed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4"/>
      <color indexed="9"/>
      <name val="宋体"/>
      <charset val="134"/>
    </font>
    <font>
      <b/>
      <sz val="10"/>
      <color indexed="9"/>
      <name val="宋体"/>
      <charset val="134"/>
    </font>
    <font>
      <sz val="9"/>
      <color indexed="9"/>
      <name val="宋体"/>
      <charset val="134"/>
    </font>
    <font>
      <sz val="9"/>
      <color indexed="10"/>
      <name val="宋体"/>
      <charset val="134"/>
    </font>
    <font>
      <sz val="1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134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0"/>
      <name val="Arial"/>
      <charset val="134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i/>
      <sz val="11"/>
      <color indexed="23"/>
      <name val="宋体"/>
      <charset val="0"/>
    </font>
    <font>
      <sz val="10"/>
      <name val="Helv"/>
      <charset val="134"/>
    </font>
    <font>
      <sz val="11"/>
      <color indexed="17"/>
      <name val="宋体"/>
      <charset val="134"/>
    </font>
    <font>
      <b/>
      <sz val="1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5" fillId="0" borderId="0">
      <alignment vertical="center"/>
    </xf>
    <xf numFmtId="0" fontId="1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32" fillId="2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3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105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77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7" fontId="7" fillId="0" borderId="1" xfId="7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13" fillId="2" borderId="0" xfId="101" applyFont="1" applyFill="1" applyAlignment="1"/>
    <xf numFmtId="0" fontId="4" fillId="0" borderId="0" xfId="101" applyFont="1" applyFill="1" applyAlignment="1"/>
    <xf numFmtId="0" fontId="8" fillId="2" borderId="0" xfId="101" applyFont="1" applyFill="1" applyAlignment="1">
      <alignment horizontal="center" vertical="center" wrapText="1"/>
    </xf>
    <xf numFmtId="0" fontId="6" fillId="2" borderId="0" xfId="101" applyFont="1" applyFill="1" applyAlignment="1"/>
    <xf numFmtId="0" fontId="0" fillId="0" borderId="0" xfId="101" applyNumberFormat="1" applyFont="1" applyFill="1" applyAlignment="1"/>
    <xf numFmtId="179" fontId="0" fillId="0" borderId="0" xfId="101" applyNumberFormat="1" applyFont="1" applyFill="1" applyAlignment="1"/>
    <xf numFmtId="10" fontId="0" fillId="0" borderId="0" xfId="101" applyNumberFormat="1" applyFont="1" applyFill="1" applyAlignment="1"/>
    <xf numFmtId="177" fontId="0" fillId="0" borderId="0" xfId="101" applyNumberFormat="1" applyFont="1" applyFill="1" applyAlignment="1"/>
    <xf numFmtId="179" fontId="0" fillId="2" borderId="0" xfId="101" applyNumberFormat="1" applyFont="1" applyFill="1" applyAlignment="1"/>
    <xf numFmtId="0" fontId="0" fillId="2" borderId="0" xfId="101" applyFont="1" applyFill="1" applyAlignment="1"/>
    <xf numFmtId="0" fontId="1" fillId="0" borderId="0" xfId="101" applyFont="1" applyFill="1" applyBorder="1" applyAlignment="1">
      <alignment horizontal="center" vertical="center" wrapText="1"/>
    </xf>
    <xf numFmtId="9" fontId="1" fillId="0" borderId="0" xfId="101" applyNumberFormat="1" applyFont="1" applyFill="1" applyBorder="1" applyAlignment="1">
      <alignment horizontal="center" vertical="center" wrapText="1"/>
    </xf>
    <xf numFmtId="0" fontId="2" fillId="0" borderId="0" xfId="101" applyFont="1" applyFill="1" applyAlignment="1">
      <alignment horizontal="left" vertical="center" wrapText="1"/>
    </xf>
    <xf numFmtId="0" fontId="2" fillId="0" borderId="0" xfId="101" applyFont="1" applyFill="1" applyBorder="1" applyAlignment="1">
      <alignment horizontal="center" vertical="center" wrapText="1"/>
    </xf>
    <xf numFmtId="0" fontId="7" fillId="0" borderId="1" xfId="10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7" fillId="0" borderId="1" xfId="101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9" fontId="7" fillId="0" borderId="1" xfId="101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9" fontId="8" fillId="0" borderId="1" xfId="15" applyNumberFormat="1" applyFont="1" applyFill="1" applyBorder="1" applyAlignment="1">
      <alignment horizontal="center" vertical="center" wrapText="1"/>
    </xf>
    <xf numFmtId="0" fontId="8" fillId="0" borderId="1" xfId="101" applyNumberFormat="1" applyFont="1" applyFill="1" applyBorder="1" applyAlignment="1">
      <alignment horizontal="center" vertical="center" wrapText="1"/>
    </xf>
    <xf numFmtId="179" fontId="8" fillId="0" borderId="1" xfId="101" applyNumberFormat="1" applyFont="1" applyFill="1" applyBorder="1" applyAlignment="1">
      <alignment horizontal="center" vertical="center" wrapText="1"/>
    </xf>
    <xf numFmtId="180" fontId="8" fillId="0" borderId="1" xfId="101" applyNumberFormat="1" applyFont="1" applyFill="1" applyBorder="1" applyAlignment="1">
      <alignment horizontal="center" vertical="center" wrapText="1"/>
    </xf>
    <xf numFmtId="9" fontId="8" fillId="0" borderId="1" xfId="101" applyNumberFormat="1" applyFont="1" applyFill="1" applyBorder="1" applyAlignment="1">
      <alignment horizontal="center" vertical="center" wrapText="1"/>
    </xf>
    <xf numFmtId="0" fontId="7" fillId="2" borderId="1" xfId="101" applyFont="1" applyFill="1" applyBorder="1" applyAlignment="1">
      <alignment horizontal="center" vertical="center" wrapText="1"/>
    </xf>
    <xf numFmtId="179" fontId="2" fillId="0" borderId="0" xfId="0" applyNumberFormat="1" applyFont="1" applyFill="1" applyAlignment="1">
      <alignment vertical="center" wrapText="1"/>
    </xf>
    <xf numFmtId="179" fontId="2" fillId="0" borderId="0" xfId="0" applyNumberFormat="1" applyFont="1" applyFill="1" applyAlignment="1">
      <alignment vertical="center"/>
    </xf>
    <xf numFmtId="177" fontId="8" fillId="0" borderId="0" xfId="101" applyNumberFormat="1" applyFont="1" applyFill="1" applyAlignment="1"/>
    <xf numFmtId="179" fontId="2" fillId="0" borderId="0" xfId="101" applyNumberFormat="1" applyFont="1" applyFill="1" applyBorder="1" applyAlignment="1">
      <alignment horizontal="center" vertical="center" wrapText="1"/>
    </xf>
    <xf numFmtId="177" fontId="7" fillId="0" borderId="1" xfId="101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177" fontId="0" fillId="2" borderId="0" xfId="101" applyNumberFormat="1" applyFont="1" applyFill="1" applyAlignment="1"/>
    <xf numFmtId="179" fontId="8" fillId="2" borderId="0" xfId="101" applyNumberFormat="1" applyFont="1" applyFill="1" applyAlignment="1">
      <alignment horizontal="center" vertical="center" wrapText="1"/>
    </xf>
  </cellXfs>
  <cellStyles count="10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_ET_STYLE_NoName_00_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差_2014年签单小麦油菜汇总1" xfId="47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差_2015年小麦油菜汇总（2015.1.15）" xfId="52"/>
    <cellStyle name="强调文字颜色 4" xfId="53" builtinId="41"/>
    <cellStyle name="20% - 强调文字颜色 4" xfId="54" builtinId="42"/>
    <cellStyle name="40% - 强调文字颜色 4" xfId="55" builtinId="43"/>
    <cellStyle name="好_2014年签单小麦油菜汇总1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常规 11" xfId="64"/>
    <cellStyle name="常规 10 2" xfId="65"/>
    <cellStyle name="gcd" xfId="66"/>
    <cellStyle name="差_2015年水稻、玉米、棉花汇总（）" xfId="67"/>
    <cellStyle name="常规 13" xfId="68"/>
    <cellStyle name="常规 11 2" xfId="69"/>
    <cellStyle name="常规 12 2" xfId="70"/>
    <cellStyle name="常规 14" xfId="71"/>
    <cellStyle name="常规 14 2" xfId="72"/>
    <cellStyle name="常规 149 2 2 2" xfId="73"/>
    <cellStyle name="常规 15" xfId="74"/>
    <cellStyle name="常规 15 2" xfId="75"/>
    <cellStyle name="常规 17" xfId="76"/>
    <cellStyle name="常规 2" xfId="77"/>
    <cellStyle name="常规 2 2" xfId="78"/>
    <cellStyle name="常规 2 27 2" xfId="79"/>
    <cellStyle name="常规 2 3" xfId="80"/>
    <cellStyle name="常规 2 4" xfId="81"/>
    <cellStyle name="常规 22 8" xfId="82"/>
    <cellStyle name="常规 24" xfId="83"/>
    <cellStyle name="常规 27" xfId="84"/>
    <cellStyle name="常规 3" xfId="85"/>
    <cellStyle name="常规 3 2" xfId="86"/>
    <cellStyle name="常规 3 3" xfId="87"/>
    <cellStyle name="常规 33" xfId="88"/>
    <cellStyle name="常规 34" xfId="89"/>
    <cellStyle name="常规 35" xfId="90"/>
    <cellStyle name="常规 36" xfId="91"/>
    <cellStyle name="常规 37" xfId="92"/>
    <cellStyle name="好_2015年水稻、玉米、棉花汇总（杨小龙）" xfId="93"/>
    <cellStyle name="常规 4" xfId="94"/>
    <cellStyle name="常规 5" xfId="95"/>
    <cellStyle name="常规 5 3" xfId="96"/>
    <cellStyle name="常规 6 2" xfId="97"/>
    <cellStyle name="常规 7" xfId="98"/>
    <cellStyle name="常规 7 2" xfId="99"/>
    <cellStyle name="常规 74" xfId="100"/>
    <cellStyle name="常规 8" xfId="101"/>
    <cellStyle name="常规 9" xfId="102"/>
    <cellStyle name="常规 9 2" xfId="103"/>
    <cellStyle name="常规 9 3" xfId="104"/>
    <cellStyle name="常规_永护村2015年水稻保险" xfId="105"/>
    <cellStyle name="好_2015年水稻、玉米、棉花汇总（）" xfId="106"/>
    <cellStyle name="好_2015年小麦油菜汇总（2015.1.15）" xfId="10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6" name="HTMLHidden1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7" name="HTMLHidden2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8" name="HTMLHidden3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099" name="HTMLHidden4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0" name="HTMLHidden5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1" name="HTMLHidden6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2" name="HTMLHidden7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3" name="HTMLHidden8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4" name="HTMLHidden9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5" name="HTMLHidden10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6" name="HTMLHidden11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7" name="HTMLHidden12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8" name="HTMLHidden13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sp>
      <xdr:nvSpPr>
        <xdr:cNvPr id="4109" name="HTMLHidden14" hidden="1"/>
        <xdr:cNvSpPr/>
      </xdr:nvSpPr>
      <xdr:spPr>
        <a:xfrm>
          <a:off x="3838575" y="6286500"/>
          <a:ext cx="10953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0" name="图片 2062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1" name="图片 2063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2" name="图片 2064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3" name="图片 2065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4" name="图片 2066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5" name="图片 2067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6" name="图片 2068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7" name="图片 2069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8" name="图片 2070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19" name="图片 2071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0" name="图片 2072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1" name="图片 2073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2" name="图片 2074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7</xdr:col>
      <xdr:colOff>0</xdr:colOff>
      <xdr:row>13</xdr:row>
      <xdr:rowOff>352425</xdr:rowOff>
    </xdr:to>
    <xdr:pic>
      <xdr:nvPicPr>
        <xdr:cNvPr id="4123" name="图片 2075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3838575" y="6286500"/>
          <a:ext cx="10953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4" name="矩形 2076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5" name="矩形 2077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6" name="矩形 2078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7" name="矩形 2079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8" name="矩形 2080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29" name="矩形 2081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0" name="矩形 2082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1" name="矩形 2083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2" name="矩形 2084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3" name="矩形 2085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4" name="矩形 2086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5" name="矩形 2087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6" name="矩形 2088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sp>
      <xdr:nvSpPr>
        <xdr:cNvPr id="4137" name="矩形 2089" hidden="1"/>
        <xdr:cNvSpPr/>
      </xdr:nvSpPr>
      <xdr:spPr>
        <a:xfrm>
          <a:off x="619125" y="6286500"/>
          <a:ext cx="14287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38" name="图片 2090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39" name="图片 2091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0" name="图片 2092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1" name="图片 2093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2" name="图片 2094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3" name="图片 2095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4" name="图片 2096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5" name="图片 2097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6" name="图片 2098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7" name="图片 2099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8" name="图片 2100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49" name="图片 2101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50" name="图片 2102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1428750</xdr:colOff>
      <xdr:row>13</xdr:row>
      <xdr:rowOff>352425</xdr:rowOff>
    </xdr:to>
    <xdr:pic>
      <xdr:nvPicPr>
        <xdr:cNvPr id="4151" name="图片 2103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619125" y="6286500"/>
          <a:ext cx="14287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2" name="矩形 2104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3" name="矩形 2105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4" name="矩形 2106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5" name="矩形 2107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6" name="矩形 2108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7" name="矩形 2109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8" name="矩形 2110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59" name="矩形 2111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0" name="矩形 2112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1" name="矩形 2113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2" name="矩形 2114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3" name="矩形 2115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4" name="矩形 2116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sp>
      <xdr:nvSpPr>
        <xdr:cNvPr id="4165" name="矩形 2117" hidden="1"/>
        <xdr:cNvSpPr/>
      </xdr:nvSpPr>
      <xdr:spPr>
        <a:xfrm>
          <a:off x="4286250" y="6286500"/>
          <a:ext cx="13620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6" name="图片 2118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7" name="图片 2119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8" name="图片 2120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69" name="图片 2121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0" name="图片 2122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1" name="图片 2123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2" name="图片 2124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3" name="图片 2125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4" name="图片 2126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5" name="图片 2127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6" name="图片 2128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7" name="图片 2129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8" name="图片 2130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8</xdr:col>
      <xdr:colOff>0</xdr:colOff>
      <xdr:row>13</xdr:row>
      <xdr:rowOff>352425</xdr:rowOff>
    </xdr:to>
    <xdr:pic>
      <xdr:nvPicPr>
        <xdr:cNvPr id="4179" name="图片 2131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4286250" y="6286500"/>
          <a:ext cx="13620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0" name="矩形 2132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1" name="矩形 2133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2" name="矩形 2134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3" name="矩形 2135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4" name="矩形 2136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5" name="矩形 2137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6" name="矩形 2138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7" name="矩形 2139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8" name="矩形 2140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89" name="矩形 2141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0" name="矩形 2142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1" name="矩形 2143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2" name="矩形 2144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sp>
      <xdr:nvSpPr>
        <xdr:cNvPr id="4193" name="矩形 2145" hidden="1"/>
        <xdr:cNvSpPr/>
      </xdr:nvSpPr>
      <xdr:spPr>
        <a:xfrm>
          <a:off x="4933950" y="6286500"/>
          <a:ext cx="15049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4" name="图片 2146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5" name="图片 2147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6" name="图片 2148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7" name="图片 2149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8" name="图片 2150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199" name="图片 2151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0" name="图片 2152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1" name="图片 2153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2" name="图片 2154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3" name="图片 2155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4" name="图片 2156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5" name="图片 2157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6" name="图片 2158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9</xdr:col>
      <xdr:colOff>0</xdr:colOff>
      <xdr:row>13</xdr:row>
      <xdr:rowOff>352425</xdr:rowOff>
    </xdr:to>
    <xdr:pic>
      <xdr:nvPicPr>
        <xdr:cNvPr id="4207" name="图片 2159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4933950" y="6286500"/>
          <a:ext cx="15049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08" name="矩形 2160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09" name="矩形 2161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0" name="矩形 2162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1" name="矩形 2163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2" name="矩形 2164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3" name="矩形 2165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4" name="矩形 2166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5" name="矩形 2167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6" name="矩形 2168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7" name="矩形 2169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8" name="矩形 2170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19" name="矩形 2171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20" name="矩形 2172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sp>
      <xdr:nvSpPr>
        <xdr:cNvPr id="4221" name="矩形 2173" hidden="1"/>
        <xdr:cNvSpPr/>
      </xdr:nvSpPr>
      <xdr:spPr>
        <a:xfrm>
          <a:off x="5648325" y="6286500"/>
          <a:ext cx="1514475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2" name="图片 2174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3" name="图片 2175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4" name="图片 2176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5" name="图片 2177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6" name="图片 2178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7" name="图片 2179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8" name="图片 2180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29" name="图片 2181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0" name="图片 2182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1" name="图片 2183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2" name="图片 2184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3" name="图片 2185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4" name="图片 2186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13</xdr:row>
      <xdr:rowOff>0</xdr:rowOff>
    </xdr:from>
    <xdr:to>
      <xdr:col>9</xdr:col>
      <xdr:colOff>723900</xdr:colOff>
      <xdr:row>13</xdr:row>
      <xdr:rowOff>352425</xdr:rowOff>
    </xdr:to>
    <xdr:pic>
      <xdr:nvPicPr>
        <xdr:cNvPr id="4235" name="图片 2187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5648325" y="6286500"/>
          <a:ext cx="1514475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6" name="矩形 2188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7" name="矩形 2189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8" name="矩形 2190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39" name="矩形 2191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0" name="矩形 2192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1" name="矩形 2193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2" name="矩形 2194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3" name="矩形 2195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4" name="矩形 2196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5" name="矩形 2197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6" name="矩形 2198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7" name="矩形 2199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8" name="矩形 2200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sp>
      <xdr:nvSpPr>
        <xdr:cNvPr id="4249" name="矩形 2201" hidden="1"/>
        <xdr:cNvSpPr/>
      </xdr:nvSpPr>
      <xdr:spPr>
        <a:xfrm>
          <a:off x="6438900" y="6286500"/>
          <a:ext cx="1466850" cy="352425"/>
        </a:xfrm>
        <a:prstGeom prst="rect">
          <a:avLst/>
        </a:prstGeom>
        <a:solidFill>
          <a:srgbClr val="FFFFFF"/>
        </a:solidFill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0" name="图片 2202" descr="rId1" hidden="1"/>
        <xdr:cNvPicPr/>
      </xdr:nvPicPr>
      <xdr:blipFill>
        <a:blip r:embed="rId1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1" name="图片 2203" descr="rId2" hidden="1"/>
        <xdr:cNvPicPr/>
      </xdr:nvPicPr>
      <xdr:blipFill>
        <a:blip r:embed="rId2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2" name="图片 2204" descr="rId3" hidden="1"/>
        <xdr:cNvPicPr/>
      </xdr:nvPicPr>
      <xdr:blipFill>
        <a:blip r:embed="rId3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3" name="图片 2205" descr="rId4" hidden="1"/>
        <xdr:cNvPicPr/>
      </xdr:nvPicPr>
      <xdr:blipFill>
        <a:blip r:embed="rId4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4" name="图片 2206" descr="rId5" hidden="1"/>
        <xdr:cNvPicPr/>
      </xdr:nvPicPr>
      <xdr:blipFill>
        <a:blip r:embed="rId5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5" name="图片 2207" descr="rId6" hidden="1"/>
        <xdr:cNvPicPr/>
      </xdr:nvPicPr>
      <xdr:blipFill>
        <a:blip r:embed="rId6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6" name="图片 2208" descr="rId7" hidden="1"/>
        <xdr:cNvPicPr/>
      </xdr:nvPicPr>
      <xdr:blipFill>
        <a:blip r:embed="rId7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7" name="图片 2209" descr="rId8" hidden="1"/>
        <xdr:cNvPicPr/>
      </xdr:nvPicPr>
      <xdr:blipFill>
        <a:blip r:embed="rId8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8" name="图片 2210" descr="rId9" hidden="1"/>
        <xdr:cNvPicPr/>
      </xdr:nvPicPr>
      <xdr:blipFill>
        <a:blip r:embed="rId9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59" name="图片 2211" descr="rId10" hidden="1"/>
        <xdr:cNvPicPr/>
      </xdr:nvPicPr>
      <xdr:blipFill>
        <a:blip r:embed="rId10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0" name="图片 2212" descr="rId11" hidden="1"/>
        <xdr:cNvPicPr/>
      </xdr:nvPicPr>
      <xdr:blipFill>
        <a:blip r:embed="rId11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1" name="图片 2213" descr="rId12" hidden="1"/>
        <xdr:cNvPicPr/>
      </xdr:nvPicPr>
      <xdr:blipFill>
        <a:blip r:embed="rId12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2" name="图片 2214" descr="rId13" hidden="1"/>
        <xdr:cNvPicPr/>
      </xdr:nvPicPr>
      <xdr:blipFill>
        <a:blip r:embed="rId13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0</xdr:colOff>
      <xdr:row>13</xdr:row>
      <xdr:rowOff>352425</xdr:rowOff>
    </xdr:to>
    <xdr:pic>
      <xdr:nvPicPr>
        <xdr:cNvPr id="4263" name="图片 2215" descr="rId14" hidden="1"/>
        <xdr:cNvPicPr/>
      </xdr:nvPicPr>
      <xdr:blipFill>
        <a:blip r:embed="rId14">
          <a:lum/>
        </a:blip>
        <a:stretch>
          <a:fillRect/>
        </a:stretch>
      </xdr:blipFill>
      <xdr:spPr>
        <a:xfrm>
          <a:off x="6438900" y="6286500"/>
          <a:ext cx="1466850" cy="352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1"/>
  <sheetViews>
    <sheetView tabSelected="1" workbookViewId="0">
      <selection activeCell="S6" sqref="S6:S7"/>
    </sheetView>
  </sheetViews>
  <sheetFormatPr defaultColWidth="9" defaultRowHeight="14.25"/>
  <cols>
    <col min="1" max="1" width="15.5" style="52" customWidth="1"/>
    <col min="2" max="2" width="7.9" style="53" customWidth="1"/>
    <col min="3" max="3" width="7.7" style="54" customWidth="1"/>
    <col min="4" max="4" width="7.7" style="55" customWidth="1"/>
    <col min="5" max="5" width="4.5" style="54" customWidth="1"/>
    <col min="6" max="6" width="6.1" style="56" customWidth="1"/>
    <col min="7" max="7" width="9.3" style="57" customWidth="1"/>
    <col min="8" max="8" width="3.9" style="57" customWidth="1"/>
    <col min="9" max="9" width="9.7" style="57" customWidth="1"/>
    <col min="10" max="10" width="3.9" style="56" customWidth="1"/>
    <col min="11" max="11" width="9.7" style="58" customWidth="1"/>
    <col min="12" max="12" width="4.7" style="58" customWidth="1"/>
    <col min="13" max="13" width="6.1" style="58" customWidth="1"/>
    <col min="14" max="14" width="3.9" style="58" customWidth="1"/>
    <col min="15" max="15" width="7.7" style="58" customWidth="1"/>
    <col min="16" max="16" width="3.9" style="58" customWidth="1"/>
    <col min="17" max="17" width="9.7" style="58" customWidth="1"/>
    <col min="18" max="18" width="8.7" style="58" customWidth="1"/>
    <col min="19" max="19" width="9.3" style="58" customWidth="1"/>
    <col min="20" max="16384" width="9" style="58"/>
  </cols>
  <sheetData>
    <row r="1" s="49" customFormat="1" ht="25.5" customHeight="1" spans="1:19">
      <c r="A1" s="59" t="s">
        <v>0</v>
      </c>
      <c r="B1" s="59"/>
      <c r="C1" s="59"/>
      <c r="D1" s="59"/>
      <c r="E1" s="60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="50" customFormat="1" ht="25.5" customHeight="1" spans="1:19">
      <c r="A2" s="61" t="s">
        <v>1</v>
      </c>
      <c r="B2" s="61"/>
      <c r="C2" s="61"/>
      <c r="D2" s="61"/>
      <c r="E2" s="61"/>
      <c r="F2" s="61"/>
      <c r="G2" s="61"/>
      <c r="H2" s="62"/>
      <c r="I2" s="78"/>
      <c r="J2" s="78"/>
      <c r="K2" s="78"/>
      <c r="L2" s="78"/>
      <c r="M2" s="78"/>
      <c r="N2" s="78"/>
      <c r="O2" s="61" t="s">
        <v>2</v>
      </c>
      <c r="P2" s="61"/>
      <c r="Q2" s="61"/>
      <c r="R2" s="61"/>
      <c r="S2" s="61"/>
    </row>
    <row r="3" s="51" customFormat="1" ht="20.25" customHeight="1" spans="1:19">
      <c r="A3" s="63" t="s">
        <v>3</v>
      </c>
      <c r="B3" s="64" t="s">
        <v>4</v>
      </c>
      <c r="C3" s="65" t="s">
        <v>5</v>
      </c>
      <c r="D3" s="66" t="s">
        <v>6</v>
      </c>
      <c r="E3" s="67" t="s">
        <v>7</v>
      </c>
      <c r="F3" s="65" t="s">
        <v>8</v>
      </c>
      <c r="G3" s="65" t="s">
        <v>9</v>
      </c>
      <c r="H3" s="65" t="s">
        <v>10</v>
      </c>
      <c r="I3" s="65"/>
      <c r="J3" s="65"/>
      <c r="K3" s="65"/>
      <c r="L3" s="65"/>
      <c r="M3" s="65"/>
      <c r="N3" s="65"/>
      <c r="O3" s="65"/>
      <c r="P3" s="65"/>
      <c r="Q3" s="65"/>
      <c r="R3" s="65" t="s">
        <v>11</v>
      </c>
      <c r="S3" s="66" t="s">
        <v>12</v>
      </c>
    </row>
    <row r="4" s="51" customFormat="1" ht="12" spans="1:19">
      <c r="A4" s="63"/>
      <c r="B4" s="64"/>
      <c r="C4" s="65"/>
      <c r="D4" s="66"/>
      <c r="E4" s="67"/>
      <c r="F4" s="65"/>
      <c r="G4" s="65"/>
      <c r="H4" s="68" t="s">
        <v>13</v>
      </c>
      <c r="I4" s="66"/>
      <c r="J4" s="66" t="s">
        <v>14</v>
      </c>
      <c r="K4" s="66"/>
      <c r="L4" s="66" t="s">
        <v>15</v>
      </c>
      <c r="M4" s="66"/>
      <c r="N4" s="66" t="s">
        <v>16</v>
      </c>
      <c r="O4" s="66"/>
      <c r="P4" s="66" t="s">
        <v>17</v>
      </c>
      <c r="Q4" s="66"/>
      <c r="R4" s="65"/>
      <c r="S4" s="66"/>
    </row>
    <row r="5" s="51" customFormat="1" ht="24" spans="1:19">
      <c r="A5" s="63"/>
      <c r="B5" s="64"/>
      <c r="C5" s="65"/>
      <c r="D5" s="66"/>
      <c r="E5" s="67"/>
      <c r="F5" s="65"/>
      <c r="G5" s="65"/>
      <c r="H5" s="67" t="s">
        <v>18</v>
      </c>
      <c r="I5" s="66" t="s">
        <v>19</v>
      </c>
      <c r="J5" s="65" t="s">
        <v>18</v>
      </c>
      <c r="K5" s="66" t="s">
        <v>19</v>
      </c>
      <c r="L5" s="79" t="s">
        <v>18</v>
      </c>
      <c r="M5" s="66" t="s">
        <v>19</v>
      </c>
      <c r="N5" s="65" t="s">
        <v>18</v>
      </c>
      <c r="O5" s="66" t="s">
        <v>19</v>
      </c>
      <c r="P5" s="65" t="s">
        <v>18</v>
      </c>
      <c r="Q5" s="66" t="s">
        <v>19</v>
      </c>
      <c r="R5" s="65"/>
      <c r="S5" s="66"/>
    </row>
    <row r="6" s="51" customFormat="1" ht="42" customHeight="1" spans="1:21">
      <c r="A6" s="69" t="s">
        <v>20</v>
      </c>
      <c r="B6" s="70">
        <f>险种1!F14</f>
        <v>992</v>
      </c>
      <c r="C6" s="71">
        <f>险种1!G14</f>
        <v>3223.09</v>
      </c>
      <c r="D6" s="71">
        <v>1000</v>
      </c>
      <c r="E6" s="72">
        <v>0.04</v>
      </c>
      <c r="F6" s="71">
        <f>D6*E6</f>
        <v>40</v>
      </c>
      <c r="G6" s="71">
        <f>险种1!H14</f>
        <v>128923.6</v>
      </c>
      <c r="H6" s="73">
        <v>0.35</v>
      </c>
      <c r="I6" s="71">
        <v>45123.26</v>
      </c>
      <c r="J6" s="73">
        <v>0.3</v>
      </c>
      <c r="K6" s="71">
        <v>38677.08</v>
      </c>
      <c r="L6" s="80">
        <v>0</v>
      </c>
      <c r="M6" s="71">
        <f>G6*L6</f>
        <v>0</v>
      </c>
      <c r="N6" s="80">
        <v>0.05</v>
      </c>
      <c r="O6" s="71">
        <v>6446.18</v>
      </c>
      <c r="P6" s="80">
        <v>0.3</v>
      </c>
      <c r="Q6" s="71">
        <v>37831.75</v>
      </c>
      <c r="R6" s="71">
        <f>Q6</f>
        <v>37831.75</v>
      </c>
      <c r="S6" s="71">
        <f>I6+K6+M6+O6</f>
        <v>90246.52</v>
      </c>
      <c r="U6" s="82"/>
    </row>
    <row r="7" s="51" customFormat="1" ht="42" customHeight="1" spans="1:21">
      <c r="A7" s="69" t="s">
        <v>21</v>
      </c>
      <c r="B7" s="70">
        <f>险种2!F7</f>
        <v>1222</v>
      </c>
      <c r="C7" s="71">
        <f>险种2!G7</f>
        <v>989.27</v>
      </c>
      <c r="D7" s="71">
        <v>700</v>
      </c>
      <c r="E7" s="72">
        <v>0.02</v>
      </c>
      <c r="F7" s="71">
        <f>D7*E7</f>
        <v>14</v>
      </c>
      <c r="G7" s="71">
        <f>险种2!H7</f>
        <v>13849.78</v>
      </c>
      <c r="H7" s="73">
        <v>0.35</v>
      </c>
      <c r="I7" s="71">
        <v>4847.43</v>
      </c>
      <c r="J7" s="73">
        <v>0.25</v>
      </c>
      <c r="K7" s="71">
        <v>3462.45</v>
      </c>
      <c r="L7" s="80">
        <v>0</v>
      </c>
      <c r="M7" s="71">
        <f>G7*L7</f>
        <v>0</v>
      </c>
      <c r="N7" s="80">
        <v>0.1</v>
      </c>
      <c r="O7" s="71">
        <v>1384.98</v>
      </c>
      <c r="P7" s="80">
        <v>0.1</v>
      </c>
      <c r="Q7" s="71">
        <v>3733.77</v>
      </c>
      <c r="R7" s="71">
        <f>Q7</f>
        <v>3733.77</v>
      </c>
      <c r="S7" s="71">
        <f>I7+K7+M7+O7</f>
        <v>9694.86</v>
      </c>
      <c r="U7" s="82"/>
    </row>
    <row r="8" ht="42" customHeight="1" spans="1:19">
      <c r="A8" s="74" t="s">
        <v>22</v>
      </c>
      <c r="B8" s="71">
        <f>SUM(B6:B7)</f>
        <v>2214</v>
      </c>
      <c r="C8" s="71">
        <f>SUM(C6:C7)</f>
        <v>4212.36</v>
      </c>
      <c r="D8" s="71"/>
      <c r="E8" s="73"/>
      <c r="F8" s="71"/>
      <c r="G8" s="71">
        <f>SUM(G6:G7)</f>
        <v>142773.38</v>
      </c>
      <c r="H8" s="71"/>
      <c r="I8" s="71">
        <f>SUM(I6:I7)</f>
        <v>49970.69</v>
      </c>
      <c r="J8" s="71"/>
      <c r="K8" s="71">
        <f>SUM(K6:K7)</f>
        <v>42139.53</v>
      </c>
      <c r="L8" s="71"/>
      <c r="M8" s="71">
        <f>SUM(M6:M7)</f>
        <v>0</v>
      </c>
      <c r="N8" s="71"/>
      <c r="O8" s="71">
        <f>SUM(O6:O7)</f>
        <v>7831.16</v>
      </c>
      <c r="P8" s="71"/>
      <c r="Q8" s="71">
        <f>SUM(Q6:Q7)</f>
        <v>41565.52</v>
      </c>
      <c r="R8" s="71">
        <f>SUM(R6:R7)</f>
        <v>41565.52</v>
      </c>
      <c r="S8" s="71">
        <f>SUM(S6:S7)</f>
        <v>99941.38</v>
      </c>
    </row>
    <row r="9" spans="1:19">
      <c r="A9" s="75" t="s">
        <v>23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3:13">
      <c r="M10" s="81"/>
    </row>
    <row r="11" spans="6:6">
      <c r="F11" s="77"/>
    </row>
  </sheetData>
  <mergeCells count="19">
    <mergeCell ref="A1:S1"/>
    <mergeCell ref="A2:G2"/>
    <mergeCell ref="O2:S2"/>
    <mergeCell ref="H3:Q3"/>
    <mergeCell ref="H4:I4"/>
    <mergeCell ref="J4:K4"/>
    <mergeCell ref="L4:M4"/>
    <mergeCell ref="N4:O4"/>
    <mergeCell ref="P4:Q4"/>
    <mergeCell ref="A9:S9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18055555555556" right="0.118055555555556" top="0.94375" bottom="0.349305555555556" header="0.310416666666667" footer="0.118055555555556"/>
  <pageSetup paperSize="9" scale="96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Q14"/>
  <sheetViews>
    <sheetView workbookViewId="0">
      <pane ySplit="2" topLeftCell="A3" activePane="bottomLeft" state="frozen"/>
      <selection/>
      <selection pane="bottomLeft" activeCell="D4" sqref="D4"/>
    </sheetView>
  </sheetViews>
  <sheetFormatPr defaultColWidth="14.75" defaultRowHeight="12"/>
  <cols>
    <col min="1" max="1" width="3.125" style="4" customWidth="1"/>
    <col min="2" max="2" width="5" style="5" customWidth="1"/>
    <col min="3" max="3" width="22.25" style="4" customWidth="1"/>
    <col min="4" max="4" width="10.125" style="6" customWidth="1"/>
    <col min="5" max="5" width="9.875" style="6" customWidth="1"/>
    <col min="6" max="6" width="5.875" style="7" customWidth="1"/>
    <col min="7" max="7" width="8.5" style="8" customWidth="1"/>
    <col min="8" max="8" width="9.375" style="8" customWidth="1"/>
    <col min="9" max="10" width="10.375" style="8" customWidth="1"/>
    <col min="11" max="11" width="8.875" style="5" customWidth="1"/>
    <col min="12" max="12" width="8" style="5" customWidth="1"/>
    <col min="13" max="13" width="6.375" style="5" customWidth="1"/>
    <col min="14" max="14" width="11.375" style="5" customWidth="1"/>
    <col min="15" max="15" width="22.25" style="5" customWidth="1"/>
    <col min="16" max="16384" width="14.75" style="5"/>
  </cols>
  <sheetData>
    <row r="1" s="1" customFormat="1" ht="23.25" customHeight="1" spans="1:1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33" customHeight="1" spans="1:16">
      <c r="A2" s="11" t="s">
        <v>25</v>
      </c>
      <c r="B2" s="12" t="s">
        <v>26</v>
      </c>
      <c r="C2" s="11" t="s">
        <v>27</v>
      </c>
      <c r="D2" s="13" t="s">
        <v>28</v>
      </c>
      <c r="E2" s="14" t="s">
        <v>29</v>
      </c>
      <c r="F2" s="15" t="s">
        <v>30</v>
      </c>
      <c r="G2" s="16" t="s">
        <v>5</v>
      </c>
      <c r="H2" s="17" t="s">
        <v>31</v>
      </c>
      <c r="I2" s="32" t="s">
        <v>32</v>
      </c>
      <c r="J2" s="33" t="s">
        <v>33</v>
      </c>
      <c r="K2" s="34" t="s">
        <v>34</v>
      </c>
      <c r="L2" s="34" t="s">
        <v>35</v>
      </c>
      <c r="M2" s="34" t="s">
        <v>36</v>
      </c>
      <c r="N2" s="35" t="s">
        <v>37</v>
      </c>
      <c r="O2" s="34" t="s">
        <v>38</v>
      </c>
      <c r="P2" s="46"/>
    </row>
    <row r="3" ht="33.75" spans="1:17">
      <c r="A3" s="18">
        <v>1</v>
      </c>
      <c r="B3" s="19" t="s">
        <v>39</v>
      </c>
      <c r="C3" s="20" t="s">
        <v>40</v>
      </c>
      <c r="D3" s="21" t="s">
        <v>41</v>
      </c>
      <c r="E3" s="20" t="s">
        <v>42</v>
      </c>
      <c r="F3" s="22">
        <v>1</v>
      </c>
      <c r="G3" s="23">
        <v>180</v>
      </c>
      <c r="H3" s="24">
        <v>7200</v>
      </c>
      <c r="I3" s="23">
        <v>2160</v>
      </c>
      <c r="J3" s="23">
        <f t="shared" ref="J3:J14" si="0">H3-I3</f>
        <v>5040</v>
      </c>
      <c r="K3" s="37" t="s">
        <v>43</v>
      </c>
      <c r="L3" s="19">
        <v>2160</v>
      </c>
      <c r="M3" s="20" t="s">
        <v>41</v>
      </c>
      <c r="N3" s="38" t="s">
        <v>44</v>
      </c>
      <c r="O3" s="19"/>
      <c r="P3" s="47"/>
      <c r="Q3" s="8"/>
    </row>
    <row r="4" ht="45" spans="1:17">
      <c r="A4" s="18">
        <v>2</v>
      </c>
      <c r="B4" s="19" t="s">
        <v>39</v>
      </c>
      <c r="C4" s="20" t="s">
        <v>45</v>
      </c>
      <c r="D4" s="21" t="s">
        <v>46</v>
      </c>
      <c r="E4" s="20" t="s">
        <v>42</v>
      </c>
      <c r="F4" s="22">
        <v>6</v>
      </c>
      <c r="G4" s="23">
        <v>16</v>
      </c>
      <c r="H4" s="24">
        <v>640</v>
      </c>
      <c r="I4" s="23">
        <v>192</v>
      </c>
      <c r="J4" s="23">
        <f t="shared" si="0"/>
        <v>448</v>
      </c>
      <c r="K4" s="37" t="s">
        <v>47</v>
      </c>
      <c r="L4" s="19" t="s">
        <v>48</v>
      </c>
      <c r="M4" s="20" t="s">
        <v>49</v>
      </c>
      <c r="N4" s="38" t="s">
        <v>50</v>
      </c>
      <c r="O4" s="19" t="s">
        <v>51</v>
      </c>
      <c r="P4" s="48"/>
      <c r="Q4" s="8"/>
    </row>
    <row r="5" ht="45" spans="1:17">
      <c r="A5" s="18">
        <v>3</v>
      </c>
      <c r="B5" s="19" t="s">
        <v>39</v>
      </c>
      <c r="C5" s="20" t="s">
        <v>52</v>
      </c>
      <c r="D5" s="21" t="s">
        <v>53</v>
      </c>
      <c r="E5" s="20" t="s">
        <v>54</v>
      </c>
      <c r="F5" s="25">
        <v>154</v>
      </c>
      <c r="G5" s="23">
        <v>309.41</v>
      </c>
      <c r="H5" s="24">
        <v>12376.4</v>
      </c>
      <c r="I5" s="23">
        <v>3712.92</v>
      </c>
      <c r="J5" s="23">
        <f t="shared" si="0"/>
        <v>8663.48</v>
      </c>
      <c r="K5" s="37" t="s">
        <v>55</v>
      </c>
      <c r="L5" s="19">
        <v>3712.92</v>
      </c>
      <c r="M5" s="19" t="s">
        <v>56</v>
      </c>
      <c r="N5" s="38" t="s">
        <v>57</v>
      </c>
      <c r="O5" s="19" t="s">
        <v>51</v>
      </c>
      <c r="P5" s="48"/>
      <c r="Q5" s="8"/>
    </row>
    <row r="6" ht="33.75" spans="1:17">
      <c r="A6" s="18">
        <v>4</v>
      </c>
      <c r="B6" s="19" t="s">
        <v>39</v>
      </c>
      <c r="C6" s="20" t="s">
        <v>58</v>
      </c>
      <c r="D6" s="21" t="s">
        <v>59</v>
      </c>
      <c r="E6" s="20" t="s">
        <v>60</v>
      </c>
      <c r="F6" s="25">
        <v>1</v>
      </c>
      <c r="G6" s="23">
        <v>930</v>
      </c>
      <c r="H6" s="24">
        <v>37200</v>
      </c>
      <c r="I6" s="23">
        <v>11160</v>
      </c>
      <c r="J6" s="23">
        <f t="shared" si="0"/>
        <v>26040</v>
      </c>
      <c r="K6" s="37" t="s">
        <v>61</v>
      </c>
      <c r="L6" s="19">
        <v>11160</v>
      </c>
      <c r="M6" s="19" t="s">
        <v>59</v>
      </c>
      <c r="N6" s="38" t="s">
        <v>62</v>
      </c>
      <c r="O6" s="19"/>
      <c r="P6" s="48"/>
      <c r="Q6" s="8"/>
    </row>
    <row r="7" ht="33.75" spans="1:17">
      <c r="A7" s="18">
        <v>5</v>
      </c>
      <c r="B7" s="19" t="s">
        <v>39</v>
      </c>
      <c r="C7" s="20" t="s">
        <v>63</v>
      </c>
      <c r="D7" s="21" t="s">
        <v>64</v>
      </c>
      <c r="E7" s="20" t="s">
        <v>65</v>
      </c>
      <c r="F7" s="25">
        <v>1</v>
      </c>
      <c r="G7" s="23">
        <v>221.53</v>
      </c>
      <c r="H7" s="24">
        <v>8861.2</v>
      </c>
      <c r="I7" s="23">
        <v>2658.36</v>
      </c>
      <c r="J7" s="23">
        <f t="shared" si="0"/>
        <v>6202.84</v>
      </c>
      <c r="K7" s="37" t="s">
        <v>61</v>
      </c>
      <c r="L7" s="19">
        <v>2658.36</v>
      </c>
      <c r="M7" s="19" t="s">
        <v>66</v>
      </c>
      <c r="N7" s="38" t="s">
        <v>67</v>
      </c>
      <c r="O7" s="19"/>
      <c r="P7" s="48"/>
      <c r="Q7" s="8"/>
    </row>
    <row r="8" ht="45" spans="1:17">
      <c r="A8" s="18">
        <v>6</v>
      </c>
      <c r="B8" s="19" t="s">
        <v>39</v>
      </c>
      <c r="C8" s="20" t="s">
        <v>68</v>
      </c>
      <c r="D8" s="21" t="s">
        <v>69</v>
      </c>
      <c r="E8" s="20" t="s">
        <v>70</v>
      </c>
      <c r="F8" s="25">
        <v>167</v>
      </c>
      <c r="G8" s="23">
        <v>224.03</v>
      </c>
      <c r="H8" s="24">
        <v>8961.2</v>
      </c>
      <c r="I8" s="23">
        <v>2688.36</v>
      </c>
      <c r="J8" s="23">
        <f t="shared" si="0"/>
        <v>6272.84</v>
      </c>
      <c r="K8" s="37" t="s">
        <v>71</v>
      </c>
      <c r="L8" s="19">
        <v>3778.76</v>
      </c>
      <c r="M8" s="19" t="s">
        <v>72</v>
      </c>
      <c r="N8" s="38" t="s">
        <v>73</v>
      </c>
      <c r="O8" s="19" t="s">
        <v>74</v>
      </c>
      <c r="P8" s="48"/>
      <c r="Q8" s="8"/>
    </row>
    <row r="9" ht="45" spans="1:17">
      <c r="A9" s="18">
        <v>7</v>
      </c>
      <c r="B9" s="19" t="s">
        <v>39</v>
      </c>
      <c r="C9" s="20" t="s">
        <v>75</v>
      </c>
      <c r="D9" s="21" t="s">
        <v>76</v>
      </c>
      <c r="E9" s="20" t="s">
        <v>77</v>
      </c>
      <c r="F9" s="25">
        <v>15</v>
      </c>
      <c r="G9" s="23">
        <v>29</v>
      </c>
      <c r="H9" s="24">
        <v>1160</v>
      </c>
      <c r="I9" s="23">
        <v>348</v>
      </c>
      <c r="J9" s="23">
        <f t="shared" si="0"/>
        <v>812</v>
      </c>
      <c r="K9" s="37" t="s">
        <v>71</v>
      </c>
      <c r="L9" s="19">
        <v>1188</v>
      </c>
      <c r="M9" s="19" t="s">
        <v>78</v>
      </c>
      <c r="N9" s="38" t="s">
        <v>79</v>
      </c>
      <c r="O9" s="19" t="s">
        <v>74</v>
      </c>
      <c r="P9" s="48"/>
      <c r="Q9" s="8"/>
    </row>
    <row r="10" ht="45" spans="1:17">
      <c r="A10" s="18">
        <v>8</v>
      </c>
      <c r="B10" s="19" t="s">
        <v>39</v>
      </c>
      <c r="C10" s="20" t="s">
        <v>80</v>
      </c>
      <c r="D10" s="21" t="s">
        <v>81</v>
      </c>
      <c r="E10" s="20" t="s">
        <v>82</v>
      </c>
      <c r="F10" s="25">
        <v>590</v>
      </c>
      <c r="G10" s="23">
        <v>621.64</v>
      </c>
      <c r="H10" s="24">
        <v>24865.6</v>
      </c>
      <c r="I10" s="23">
        <v>7459.68</v>
      </c>
      <c r="J10" s="23">
        <f t="shared" si="0"/>
        <v>17405.92</v>
      </c>
      <c r="K10" s="37" t="s">
        <v>83</v>
      </c>
      <c r="L10" s="19" t="s">
        <v>84</v>
      </c>
      <c r="M10" s="19" t="s">
        <v>85</v>
      </c>
      <c r="N10" s="38" t="s">
        <v>86</v>
      </c>
      <c r="O10" s="19" t="s">
        <v>74</v>
      </c>
      <c r="P10" s="48"/>
      <c r="Q10" s="8"/>
    </row>
    <row r="11" ht="45" spans="1:17">
      <c r="A11" s="18">
        <v>9</v>
      </c>
      <c r="B11" s="19" t="s">
        <v>39</v>
      </c>
      <c r="C11" s="20" t="s">
        <v>87</v>
      </c>
      <c r="D11" s="21" t="s">
        <v>88</v>
      </c>
      <c r="E11" s="20" t="s">
        <v>89</v>
      </c>
      <c r="F11" s="25">
        <v>55</v>
      </c>
      <c r="G11" s="23">
        <v>25</v>
      </c>
      <c r="H11" s="24">
        <v>1000</v>
      </c>
      <c r="I11" s="23">
        <v>300</v>
      </c>
      <c r="J11" s="23">
        <f t="shared" si="0"/>
        <v>700</v>
      </c>
      <c r="K11" s="37" t="s">
        <v>71</v>
      </c>
      <c r="L11" s="19">
        <v>961.92</v>
      </c>
      <c r="M11" s="19" t="s">
        <v>90</v>
      </c>
      <c r="N11" s="38" t="s">
        <v>91</v>
      </c>
      <c r="O11" s="19" t="s">
        <v>74</v>
      </c>
      <c r="P11" s="48"/>
      <c r="Q11" s="8"/>
    </row>
    <row r="12" ht="33.75" spans="1:17">
      <c r="A12" s="18">
        <v>10</v>
      </c>
      <c r="B12" s="19" t="s">
        <v>39</v>
      </c>
      <c r="C12" s="20" t="s">
        <v>92</v>
      </c>
      <c r="D12" s="21" t="s">
        <v>93</v>
      </c>
      <c r="E12" s="20" t="s">
        <v>65</v>
      </c>
      <c r="F12" s="25">
        <v>1</v>
      </c>
      <c r="G12" s="23">
        <v>81.84</v>
      </c>
      <c r="H12" s="24">
        <v>3273.6</v>
      </c>
      <c r="I12" s="23">
        <v>982.08</v>
      </c>
      <c r="J12" s="23">
        <f t="shared" si="0"/>
        <v>2291.52</v>
      </c>
      <c r="K12" s="37" t="s">
        <v>61</v>
      </c>
      <c r="L12" s="19">
        <v>982.08</v>
      </c>
      <c r="M12" s="19" t="s">
        <v>94</v>
      </c>
      <c r="N12" s="38" t="s">
        <v>95</v>
      </c>
      <c r="O12" s="19"/>
      <c r="P12" s="48"/>
      <c r="Q12" s="8"/>
    </row>
    <row r="13" ht="33.75" spans="1:17">
      <c r="A13" s="18">
        <v>11</v>
      </c>
      <c r="B13" s="19" t="s">
        <v>39</v>
      </c>
      <c r="C13" s="20" t="s">
        <v>96</v>
      </c>
      <c r="D13" s="21" t="s">
        <v>97</v>
      </c>
      <c r="E13" s="20" t="s">
        <v>65</v>
      </c>
      <c r="F13" s="25">
        <v>1</v>
      </c>
      <c r="G13" s="23">
        <v>584.64</v>
      </c>
      <c r="H13" s="24">
        <v>23385.6</v>
      </c>
      <c r="I13" s="23">
        <v>7015.68</v>
      </c>
      <c r="J13" s="23">
        <f t="shared" si="0"/>
        <v>16369.92</v>
      </c>
      <c r="K13" s="37" t="s">
        <v>98</v>
      </c>
      <c r="L13" s="19">
        <v>7015.68</v>
      </c>
      <c r="M13" s="19" t="s">
        <v>97</v>
      </c>
      <c r="N13" s="38" t="s">
        <v>99</v>
      </c>
      <c r="O13" s="19"/>
      <c r="P13" s="48"/>
      <c r="Q13" s="8"/>
    </row>
    <row r="14" ht="32.25" customHeight="1" spans="1:16">
      <c r="A14" s="26"/>
      <c r="B14" s="27" t="s">
        <v>22</v>
      </c>
      <c r="C14" s="26"/>
      <c r="D14" s="28"/>
      <c r="E14" s="28"/>
      <c r="F14" s="29">
        <f>SUM(F3:F13)</f>
        <v>992</v>
      </c>
      <c r="G14" s="30">
        <f>SUM(G3:G13)</f>
        <v>3223.09</v>
      </c>
      <c r="H14" s="30">
        <f>SUM(H3:H13)</f>
        <v>128923.6</v>
      </c>
      <c r="I14" s="30">
        <f>SUM(I3:I13)</f>
        <v>38677.08</v>
      </c>
      <c r="J14" s="30">
        <f>SUM(J3:J13)</f>
        <v>90246.52</v>
      </c>
      <c r="K14" s="27"/>
      <c r="L14" s="27"/>
      <c r="M14" s="27"/>
      <c r="N14" s="41"/>
      <c r="O14" s="27"/>
      <c r="P14" s="47"/>
    </row>
  </sheetData>
  <mergeCells count="1">
    <mergeCell ref="A1:O1"/>
  </mergeCells>
  <printOptions horizontalCentered="1"/>
  <pageMargins left="0" right="0" top="0.94375" bottom="0.388888888888889" header="0.507638888888889" footer="0.118055555555556"/>
  <pageSetup paperSize="9" scale="90" fitToHeight="0" orientation="landscape" verticalDpi="300"/>
  <headerFooter alignWithMargins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Q7"/>
  <sheetViews>
    <sheetView workbookViewId="0">
      <selection activeCell="D6" sqref="D6"/>
    </sheetView>
  </sheetViews>
  <sheetFormatPr defaultColWidth="14.75" defaultRowHeight="12" outlineLevelRow="6"/>
  <cols>
    <col min="1" max="1" width="3.125" style="4" customWidth="1"/>
    <col min="2" max="2" width="5" style="5" customWidth="1"/>
    <col min="3" max="3" width="22.25" style="4" customWidth="1"/>
    <col min="4" max="4" width="10.125" style="6" customWidth="1"/>
    <col min="5" max="5" width="12.25" style="6" customWidth="1"/>
    <col min="6" max="6" width="6" style="7" customWidth="1"/>
    <col min="7" max="7" width="8.7" style="8" customWidth="1"/>
    <col min="8" max="8" width="9.6" style="8" customWidth="1"/>
    <col min="9" max="10" width="10.3" style="8" customWidth="1"/>
    <col min="11" max="11" width="9.8" style="5" customWidth="1"/>
    <col min="12" max="12" width="8" style="5" customWidth="1"/>
    <col min="13" max="13" width="6.375" style="5" customWidth="1"/>
    <col min="14" max="14" width="11.375" style="5" customWidth="1"/>
    <col min="15" max="15" width="22.25" style="5" customWidth="1"/>
    <col min="16" max="17" width="14.75" style="9"/>
    <col min="18" max="16384" width="14.75" style="5"/>
  </cols>
  <sheetData>
    <row r="1" s="1" customFormat="1" ht="23.25" customHeight="1" spans="1:17">
      <c r="A1" s="10" t="s">
        <v>100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31"/>
      <c r="Q1" s="31"/>
    </row>
    <row r="2" s="2" customFormat="1" ht="33" customHeight="1" spans="1:17">
      <c r="A2" s="11" t="s">
        <v>25</v>
      </c>
      <c r="B2" s="12" t="s">
        <v>26</v>
      </c>
      <c r="C2" s="11" t="s">
        <v>27</v>
      </c>
      <c r="D2" s="13" t="s">
        <v>28</v>
      </c>
      <c r="E2" s="14" t="s">
        <v>29</v>
      </c>
      <c r="F2" s="15" t="s">
        <v>30</v>
      </c>
      <c r="G2" s="16" t="s">
        <v>5</v>
      </c>
      <c r="H2" s="17" t="s">
        <v>31</v>
      </c>
      <c r="I2" s="32" t="s">
        <v>32</v>
      </c>
      <c r="J2" s="33" t="s">
        <v>33</v>
      </c>
      <c r="K2" s="34" t="s">
        <v>34</v>
      </c>
      <c r="L2" s="34" t="s">
        <v>35</v>
      </c>
      <c r="M2" s="34" t="s">
        <v>36</v>
      </c>
      <c r="N2" s="35" t="s">
        <v>37</v>
      </c>
      <c r="O2" s="34" t="s">
        <v>38</v>
      </c>
      <c r="P2" s="36" t="s">
        <v>101</v>
      </c>
      <c r="Q2" s="43"/>
    </row>
    <row r="3" ht="54" customHeight="1" spans="1:17">
      <c r="A3" s="18">
        <v>1</v>
      </c>
      <c r="B3" s="19" t="s">
        <v>39</v>
      </c>
      <c r="C3" s="20" t="s">
        <v>102</v>
      </c>
      <c r="D3" s="21" t="s">
        <v>103</v>
      </c>
      <c r="E3" s="20" t="s">
        <v>70</v>
      </c>
      <c r="F3" s="22">
        <v>199</v>
      </c>
      <c r="G3" s="23">
        <v>259.62</v>
      </c>
      <c r="H3" s="24">
        <v>3634.68</v>
      </c>
      <c r="I3" s="23">
        <v>1090.4</v>
      </c>
      <c r="J3" s="23">
        <f>H3-I3</f>
        <v>2544.28</v>
      </c>
      <c r="K3" s="37" t="s">
        <v>71</v>
      </c>
      <c r="L3" s="19">
        <v>3778.76</v>
      </c>
      <c r="M3" s="19" t="s">
        <v>72</v>
      </c>
      <c r="N3" s="38" t="s">
        <v>73</v>
      </c>
      <c r="O3" s="19" t="s">
        <v>74</v>
      </c>
      <c r="P3" s="39">
        <v>267.12</v>
      </c>
      <c r="Q3" s="44">
        <f t="shared" ref="Q3:Q4" si="0">L3-P3-I3</f>
        <v>2421.24</v>
      </c>
    </row>
    <row r="4" ht="54" customHeight="1" spans="1:17">
      <c r="A4" s="18">
        <v>2</v>
      </c>
      <c r="B4" s="19" t="s">
        <v>39</v>
      </c>
      <c r="C4" s="20" t="s">
        <v>104</v>
      </c>
      <c r="D4" s="21" t="s">
        <v>105</v>
      </c>
      <c r="E4" s="20" t="s">
        <v>77</v>
      </c>
      <c r="F4" s="25">
        <v>112</v>
      </c>
      <c r="G4" s="23">
        <v>200</v>
      </c>
      <c r="H4" s="24">
        <v>2800</v>
      </c>
      <c r="I4" s="23">
        <v>840</v>
      </c>
      <c r="J4" s="23">
        <f>H4-I4</f>
        <v>1960</v>
      </c>
      <c r="K4" s="37" t="s">
        <v>71</v>
      </c>
      <c r="L4" s="19">
        <v>1188</v>
      </c>
      <c r="M4" s="19" t="s">
        <v>78</v>
      </c>
      <c r="N4" s="38" t="s">
        <v>79</v>
      </c>
      <c r="O4" s="19" t="s">
        <v>74</v>
      </c>
      <c r="P4" s="39">
        <v>1600.2</v>
      </c>
      <c r="Q4" s="44">
        <f t="shared" si="0"/>
        <v>-1252.2</v>
      </c>
    </row>
    <row r="5" s="3" customFormat="1" ht="54" customHeight="1" spans="1:17">
      <c r="A5" s="18">
        <v>3</v>
      </c>
      <c r="B5" s="19" t="s">
        <v>39</v>
      </c>
      <c r="C5" s="20" t="s">
        <v>106</v>
      </c>
      <c r="D5" s="21" t="s">
        <v>107</v>
      </c>
      <c r="E5" s="20" t="s">
        <v>82</v>
      </c>
      <c r="F5" s="25">
        <v>471</v>
      </c>
      <c r="G5" s="23">
        <v>372.05</v>
      </c>
      <c r="H5" s="24">
        <v>5208.7</v>
      </c>
      <c r="I5" s="23">
        <v>1562.6</v>
      </c>
      <c r="J5" s="23">
        <f>H5-I5</f>
        <v>3646.1</v>
      </c>
      <c r="K5" s="37" t="s">
        <v>83</v>
      </c>
      <c r="L5" s="19" t="s">
        <v>84</v>
      </c>
      <c r="M5" s="19" t="s">
        <v>85</v>
      </c>
      <c r="N5" s="38" t="s">
        <v>86</v>
      </c>
      <c r="O5" s="19" t="s">
        <v>74</v>
      </c>
      <c r="P5" s="40"/>
      <c r="Q5" s="45"/>
    </row>
    <row r="6" s="3" customFormat="1" ht="54" customHeight="1" spans="1:17">
      <c r="A6" s="18">
        <v>4</v>
      </c>
      <c r="B6" s="19" t="s">
        <v>39</v>
      </c>
      <c r="C6" s="20" t="s">
        <v>108</v>
      </c>
      <c r="D6" s="21" t="s">
        <v>109</v>
      </c>
      <c r="E6" s="20" t="s">
        <v>89</v>
      </c>
      <c r="F6" s="25">
        <v>440</v>
      </c>
      <c r="G6" s="23">
        <v>157.6</v>
      </c>
      <c r="H6" s="24">
        <v>2206.4</v>
      </c>
      <c r="I6" s="23">
        <v>661.92</v>
      </c>
      <c r="J6" s="23">
        <f>H6-I6</f>
        <v>1544.48</v>
      </c>
      <c r="K6" s="37" t="s">
        <v>71</v>
      </c>
      <c r="L6" s="19">
        <v>961.92</v>
      </c>
      <c r="M6" s="19" t="s">
        <v>90</v>
      </c>
      <c r="N6" s="38" t="s">
        <v>91</v>
      </c>
      <c r="O6" s="19" t="s">
        <v>74</v>
      </c>
      <c r="P6" s="40"/>
      <c r="Q6" s="45"/>
    </row>
    <row r="7" ht="32.25" customHeight="1" spans="1:16">
      <c r="A7" s="26"/>
      <c r="B7" s="27" t="s">
        <v>22</v>
      </c>
      <c r="C7" s="26"/>
      <c r="D7" s="28"/>
      <c r="E7" s="28"/>
      <c r="F7" s="29">
        <f>SUM(F3:F6)</f>
        <v>1222</v>
      </c>
      <c r="G7" s="30">
        <f>SUM(G3:G6)</f>
        <v>989.27</v>
      </c>
      <c r="H7" s="30">
        <f>SUM(H3:H6)</f>
        <v>13849.78</v>
      </c>
      <c r="I7" s="30">
        <f>SUM(I3:I6)</f>
        <v>4154.92</v>
      </c>
      <c r="J7" s="30">
        <f>SUM(J3:J6)</f>
        <v>9694.86</v>
      </c>
      <c r="K7" s="27"/>
      <c r="L7" s="27"/>
      <c r="M7" s="27"/>
      <c r="N7" s="41"/>
      <c r="O7" s="27"/>
      <c r="P7" s="42"/>
    </row>
  </sheetData>
  <mergeCells count="1">
    <mergeCell ref="A1:O1"/>
  </mergeCells>
  <printOptions horizontalCentered="1"/>
  <pageMargins left="0.0784722222222222" right="0.0784722222222222" top="0.751388888888889" bottom="0.751388888888889" header="0.298611111111111" footer="0.298611111111111"/>
  <pageSetup paperSize="9" scale="87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险种1</vt:lpstr>
      <vt:lpstr>险种2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1996-12-17T01:32:00Z</dcterms:created>
  <cp:lastPrinted>2022-09-06T01:08:00Z</cp:lastPrinted>
  <dcterms:modified xsi:type="dcterms:W3CDTF">2024-03-13T02:05:02Z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196F8EF1221149AE9F29CA2788DC0B6A</vt:lpwstr>
  </property>
</Properties>
</file>