
<file path=[Content_Types].xml><?xml version="1.0" encoding="utf-8"?>
<Types xmlns="http://schemas.openxmlformats.org/package/2006/content-types">
  <Default Extension="xml" ContentType="application/xml"/>
  <Default Extension="emf" ContentType="image/x-e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 activeTab="1"/>
  </bookViews>
  <sheets>
    <sheet name="汇总" sheetId="4" r:id="rId1"/>
    <sheet name="9-10月" sheetId="5" r:id="rId2"/>
    <sheet name="玉米" sheetId="6" r:id="rId3"/>
  </sheets>
  <definedNames>
    <definedName name="_xlnm._FilterDatabase" localSheetId="1" hidden="1">'9-10月'!$A$2:$AK$269</definedName>
    <definedName name="_xlnm._FilterDatabase" localSheetId="2" hidden="1">玉米!$A$2:$AB$91</definedName>
    <definedName name="_xlnm.Print_Titles" localSheetId="0">汇总!$3:$5</definedName>
    <definedName name="_xlnm.Print_Area" localSheetId="1">'9-10月'!$A$1:$AE$270</definedName>
    <definedName name="_xlnm.Print_Titles" localSheetId="1">'9-10月'!$1:$2</definedName>
    <definedName name="_xlnm.Print_Area" localSheetId="2">玉米!$A$1:$AB$92</definedName>
    <definedName name="_xlnm.Print_Titles" localSheetId="2">玉米!$1:$2</definedName>
  </definedNames>
  <calcPr calcId="144525"/>
</workbook>
</file>

<file path=xl/sharedStrings.xml><?xml version="1.0" encoding="utf-8"?>
<sst xmlns="http://schemas.openxmlformats.org/spreadsheetml/2006/main" count="5133" uniqueCount="3398">
  <si>
    <r>
      <rPr>
        <b/>
        <sz val="16"/>
        <rFont val="宋体"/>
        <charset val="134"/>
      </rPr>
      <t>农业保险汇总表</t>
    </r>
    <r>
      <rPr>
        <b/>
        <sz val="10"/>
        <rFont val="宋体"/>
        <charset val="134"/>
      </rPr>
      <t>（2023.9.1-2023.10.31）</t>
    </r>
  </si>
  <si>
    <t>申请单位：人保财险南通市通州支公司</t>
  </si>
  <si>
    <t>审核单位：</t>
  </si>
  <si>
    <t>险 种</t>
  </si>
  <si>
    <t>承保农户数（户次）</t>
  </si>
  <si>
    <t>承保数量（亩、头、只）</t>
  </si>
  <si>
    <t>单位保额（元/亩、头、只）</t>
  </si>
  <si>
    <t>费率</t>
  </si>
  <si>
    <t>单位保险费（元/亩、头、只）</t>
  </si>
  <si>
    <t>总保险费（元）</t>
  </si>
  <si>
    <t>保费构成</t>
  </si>
  <si>
    <t>农户已缴保费（元）</t>
  </si>
  <si>
    <t>申请补贴（元）</t>
  </si>
  <si>
    <t>中央财政</t>
  </si>
  <si>
    <t>省级财政</t>
  </si>
  <si>
    <t>设区市财政</t>
  </si>
  <si>
    <t>县（市、区）财政</t>
  </si>
  <si>
    <t>农户自缴</t>
  </si>
  <si>
    <t>比例</t>
  </si>
  <si>
    <t>金额（元）</t>
  </si>
  <si>
    <t>设施大棚</t>
  </si>
  <si>
    <t>-</t>
  </si>
  <si>
    <t>4%/18%/6%</t>
  </si>
  <si>
    <t>露地旱生蔬菜</t>
  </si>
  <si>
    <t>能繁母猪</t>
  </si>
  <si>
    <t>育肥猪</t>
  </si>
  <si>
    <t>羊</t>
  </si>
  <si>
    <t>稻麦品质（水稻）</t>
  </si>
  <si>
    <t>玉米完全成本</t>
  </si>
  <si>
    <t>合计</t>
  </si>
  <si>
    <t xml:space="preserve">  保险公司负责人：                                         保险公司复核人：                               保险公司制表人：</t>
  </si>
  <si>
    <t>2023年通州区政策性高效农险(9-10月)</t>
  </si>
  <si>
    <t>汇款信息</t>
  </si>
  <si>
    <t>结算信息</t>
  </si>
  <si>
    <t>序号</t>
  </si>
  <si>
    <t>乡镇</t>
  </si>
  <si>
    <t>保单号</t>
  </si>
  <si>
    <t>区域代码</t>
  </si>
  <si>
    <t>被保险人或投保人</t>
  </si>
  <si>
    <t>标的地址</t>
  </si>
  <si>
    <t>身份证号码/组织机构代码</t>
  </si>
  <si>
    <t>联系电话</t>
  </si>
  <si>
    <t>资金账户/一折通卡号</t>
  </si>
  <si>
    <t>险种名称</t>
  </si>
  <si>
    <t>承保户次</t>
  </si>
  <si>
    <t>承保数量（亩、只、头）</t>
  </si>
  <si>
    <t>保险金额（元）</t>
  </si>
  <si>
    <t>自缴保费标准（元/亩、头、只）</t>
  </si>
  <si>
    <t>标准保费（元/亩、头、只）</t>
  </si>
  <si>
    <t>总保费（元）</t>
  </si>
  <si>
    <t>农户自缴保费（元）</t>
  </si>
  <si>
    <t>通州区财政补贴（元）</t>
  </si>
  <si>
    <t>其他各级财政补贴（元）</t>
  </si>
  <si>
    <t>起保日期</t>
  </si>
  <si>
    <t>截止日期</t>
  </si>
  <si>
    <t>投保日期</t>
  </si>
  <si>
    <t>投保单号</t>
  </si>
  <si>
    <t>保单流水号</t>
  </si>
  <si>
    <t>投保人</t>
  </si>
  <si>
    <t>备注</t>
  </si>
  <si>
    <t>汇款日期</t>
  </si>
  <si>
    <t>汇款金额</t>
  </si>
  <si>
    <t>汇款人</t>
  </si>
  <si>
    <t>交易流水号（网银回单）</t>
  </si>
  <si>
    <t>申报日期</t>
  </si>
  <si>
    <t>公司应收(自缴)</t>
  </si>
  <si>
    <t>公司应收（财政补贴）</t>
  </si>
  <si>
    <t>公司已收款</t>
  </si>
  <si>
    <t>导入清单号</t>
  </si>
  <si>
    <t>东社镇</t>
  </si>
  <si>
    <t>P8UF20233206N000001240</t>
  </si>
  <si>
    <t>江苏景瑞农业科技发展有限公司</t>
  </si>
  <si>
    <t>南通市通州区东社镇新街村3-6组625.63亩，东社居11-14组264.12亩</t>
  </si>
  <si>
    <t>913206********755Q</t>
  </si>
  <si>
    <t>15******289</t>
  </si>
  <si>
    <t>450132001647436052505510</t>
  </si>
  <si>
    <t>T8UF20233206N000001252</t>
  </si>
  <si>
    <t>32002200133825</t>
  </si>
  <si>
    <t>2023.8.30</t>
  </si>
  <si>
    <t>T320600512023080000236069</t>
  </si>
  <si>
    <t>二甲镇</t>
  </si>
  <si>
    <t>P8UF20233206N000001241</t>
  </si>
  <si>
    <t>南通市通州区二甲镇北潭村15-18组</t>
  </si>
  <si>
    <t>T8UF20233206N000001253</t>
  </si>
  <si>
    <t>32002200133826</t>
  </si>
  <si>
    <t>T320600512023080000236070</t>
  </si>
  <si>
    <t>十总镇</t>
  </si>
  <si>
    <t>P8UF20233206N000001229</t>
  </si>
  <si>
    <t>徐传新</t>
  </si>
  <si>
    <t>南通市通州区十总镇二爻居36组等</t>
  </si>
  <si>
    <t>340311********1812</t>
  </si>
  <si>
    <t>17******074</t>
  </si>
  <si>
    <t>6230664231001060966</t>
  </si>
  <si>
    <t>T8UF20233206N000001251</t>
  </si>
  <si>
    <t>32002200133827</t>
  </si>
  <si>
    <t>吴荣荣</t>
  </si>
  <si>
    <t>T320600512023080000143803</t>
  </si>
  <si>
    <t>金沙街道</t>
  </si>
  <si>
    <t>P8UF20233206N000001252</t>
  </si>
  <si>
    <t>王金叶</t>
  </si>
  <si>
    <t>南通市通州区金沙街道虹西村西5-15组</t>
  </si>
  <si>
    <t>372823********5214</t>
  </si>
  <si>
    <t>15******698</t>
  </si>
  <si>
    <t>6230664231000223268</t>
  </si>
  <si>
    <t>T8UF20233206N000001146</t>
  </si>
  <si>
    <t>32002200133828</t>
  </si>
  <si>
    <t>T320600512023090000005965</t>
  </si>
  <si>
    <t>2023.9.1</t>
  </si>
  <si>
    <t>P8UF20233206N000001263</t>
  </si>
  <si>
    <t>王建华</t>
  </si>
  <si>
    <t>南通市通州区二甲镇坨墩村27-33、34-36、44、48-53、55-58、61组</t>
  </si>
  <si>
    <t>320624********2875</t>
  </si>
  <si>
    <t>18******944</t>
  </si>
  <si>
    <t>3206240091010000012575</t>
  </si>
  <si>
    <t>T8UF20233206N000001250</t>
  </si>
  <si>
    <t>32002300029923</t>
  </si>
  <si>
    <t>2023.9.21</t>
  </si>
  <si>
    <t>王华新</t>
  </si>
  <si>
    <t>T320600512023090000204669</t>
  </si>
  <si>
    <t>P8UF20233206N000001264</t>
  </si>
  <si>
    <t>南通裕隆农业科技有限公司</t>
  </si>
  <si>
    <t>南通市通州区金沙街道金余村65、69-70组等</t>
  </si>
  <si>
    <t>913206********497A</t>
  </si>
  <si>
    <t>13******688</t>
  </si>
  <si>
    <t>6230664231000339189</t>
  </si>
  <si>
    <t>T8UF20233206N000001285</t>
  </si>
  <si>
    <t>32002300029924</t>
  </si>
  <si>
    <t>2023.9.22</t>
  </si>
  <si>
    <t>张宏军</t>
  </si>
  <si>
    <t>T320600512023090000212227</t>
  </si>
  <si>
    <t>P8UF20233206N000001265</t>
  </si>
  <si>
    <t>王银叶</t>
  </si>
  <si>
    <t>南通市通州区东社镇五甲苴居23、26-28、32组</t>
  </si>
  <si>
    <t>371324********5216</t>
  </si>
  <si>
    <t>18******158</t>
  </si>
  <si>
    <t>6224524216004293543</t>
  </si>
  <si>
    <t>T8UF20233206N000001294</t>
  </si>
  <si>
    <t>32002300029926</t>
  </si>
  <si>
    <t>2023.9.19</t>
  </si>
  <si>
    <t>李志娟</t>
  </si>
  <si>
    <t>03850320</t>
  </si>
  <si>
    <t>T320600512023090000175867</t>
  </si>
  <si>
    <t>设施大棚 汇总</t>
  </si>
  <si>
    <t>刘桥镇</t>
  </si>
  <si>
    <t>PHOZ20233206N000000056</t>
  </si>
  <si>
    <t>房德林</t>
  </si>
  <si>
    <t>南通市通州区刘桥镇新联居卞西15-16组</t>
  </si>
  <si>
    <t>320624********5150</t>
  </si>
  <si>
    <t>18******939</t>
  </si>
  <si>
    <t>6230664231005905323</t>
  </si>
  <si>
    <t>THOZ20233206N000000074</t>
  </si>
  <si>
    <t>32002200133823</t>
  </si>
  <si>
    <t>2023.6.27/
2023.8.15</t>
  </si>
  <si>
    <t>287.2/
1970</t>
  </si>
  <si>
    <t>房燕</t>
  </si>
  <si>
    <t>62208728/52662398</t>
  </si>
  <si>
    <t>T320600512023060000214660/
T320600512023080000110450</t>
  </si>
  <si>
    <t>PHOZ20233206N000000057</t>
  </si>
  <si>
    <t>通州区刘桥镇八里渡家庭农场</t>
  </si>
  <si>
    <t>南通市通州区刘桥镇尹家园村新建9组等</t>
  </si>
  <si>
    <t>923206********DF8T</t>
  </si>
  <si>
    <t>13******438</t>
  </si>
  <si>
    <t>3206240311010000040261</t>
  </si>
  <si>
    <t>THOZ20233206N000000075</t>
  </si>
  <si>
    <t>32002200133824</t>
  </si>
  <si>
    <t>南通市通州区刘桥镇财政收付中心</t>
  </si>
  <si>
    <t>T320600512022080000000296</t>
  </si>
  <si>
    <t>PHOZ20233206N000000058</t>
  </si>
  <si>
    <t>崔建</t>
  </si>
  <si>
    <t>南通市通州区十总镇二爻居34组等</t>
  </si>
  <si>
    <t>320624********5159</t>
  </si>
  <si>
    <t>18******558</t>
  </si>
  <si>
    <t>6230664231003462665</t>
  </si>
  <si>
    <t>THOZ20233206N000000076</t>
  </si>
  <si>
    <t>32002300029922</t>
  </si>
  <si>
    <t>2023.9.20</t>
  </si>
  <si>
    <t>T320600512023090000187364</t>
  </si>
  <si>
    <t>露地旱生蔬菜 汇总</t>
  </si>
  <si>
    <t>PIZM20233206N000000327</t>
  </si>
  <si>
    <t>葛长江</t>
  </si>
  <si>
    <t>南通市通州区十总镇东场村20组</t>
  </si>
  <si>
    <t>320624********4577</t>
  </si>
  <si>
    <t>13******359</t>
  </si>
  <si>
    <t>6230664231008506995</t>
  </si>
  <si>
    <t>TIZM20233206N000000239</t>
  </si>
  <si>
    <t>32002200133830</t>
  </si>
  <si>
    <t>T320600512023090000012676</t>
  </si>
  <si>
    <t>PIZM20233206N000000380</t>
  </si>
  <si>
    <t>陈建</t>
  </si>
  <si>
    <t>南通市通州区十总镇渡海亭村9组</t>
  </si>
  <si>
    <t>320624********4552</t>
  </si>
  <si>
    <t>13******855</t>
  </si>
  <si>
    <t>6230664231005542563</t>
  </si>
  <si>
    <t>TIZM20233206N000000398</t>
  </si>
  <si>
    <t>32002300029928</t>
  </si>
  <si>
    <t>2023.10.13</t>
  </si>
  <si>
    <t>陈琴琴</t>
  </si>
  <si>
    <t>T320600512023100000086379</t>
  </si>
  <si>
    <t>西亭镇</t>
  </si>
  <si>
    <t>PIZM20233206N000000381</t>
  </si>
  <si>
    <t>戴建兵</t>
  </si>
  <si>
    <t>通州区西亭镇西亭居28组</t>
  </si>
  <si>
    <t>320624********041X</t>
  </si>
  <si>
    <t>6230664231002907645</t>
  </si>
  <si>
    <t>TIZM20233206N000000401</t>
  </si>
  <si>
    <t>32002300029260</t>
  </si>
  <si>
    <t>2023.10.16</t>
  </si>
  <si>
    <t>T320600512023100000104630</t>
  </si>
  <si>
    <t>PIZM20233206N000000382</t>
  </si>
  <si>
    <t>蒋建华</t>
  </si>
  <si>
    <t>通州区西亭镇草庙村15组</t>
  </si>
  <si>
    <t>320624********0415</t>
  </si>
  <si>
    <t>13******361</t>
  </si>
  <si>
    <t>3206240501101000377782</t>
  </si>
  <si>
    <t>TIZM20233206N000000402</t>
  </si>
  <si>
    <t>32002300029261</t>
  </si>
  <si>
    <t>2023.10.17</t>
  </si>
  <si>
    <t>司怡</t>
  </si>
  <si>
    <t>T320600512023100000114822</t>
  </si>
  <si>
    <t>PIZM20233206N000000388</t>
  </si>
  <si>
    <t>张慎宏</t>
  </si>
  <si>
    <t>通州区西亭镇西禅寺村44组</t>
  </si>
  <si>
    <t>320624********0471</t>
  </si>
  <si>
    <t>13******895</t>
  </si>
  <si>
    <t>3206240501101000686185</t>
  </si>
  <si>
    <t>TIZM20233206N000000407</t>
  </si>
  <si>
    <t>32002300029262</t>
  </si>
  <si>
    <t>T320600512023100000117385</t>
  </si>
  <si>
    <t>PIZM20233206N000000389</t>
  </si>
  <si>
    <t>李桂青</t>
  </si>
  <si>
    <t>通州区西亭镇亭东村39组</t>
  </si>
  <si>
    <t>320624********0431</t>
  </si>
  <si>
    <t>15******110</t>
  </si>
  <si>
    <t>6230664231004252271</t>
  </si>
  <si>
    <t>TIZM20233206N000000403</t>
  </si>
  <si>
    <t>32002300029263</t>
  </si>
  <si>
    <t>T320600512023100000104648</t>
  </si>
  <si>
    <t>2023.11.9</t>
  </si>
  <si>
    <t>PIZM20233206N000000384</t>
  </si>
  <si>
    <t>王国清</t>
  </si>
  <si>
    <t>通州区西亭镇龙坝村36组</t>
  </si>
  <si>
    <t>320624********4317</t>
  </si>
  <si>
    <t>15******818</t>
  </si>
  <si>
    <t>6230664233011304103</t>
  </si>
  <si>
    <t>TIZM20233206N000000404</t>
  </si>
  <si>
    <t>32002300029264</t>
  </si>
  <si>
    <t>陆亚林</t>
  </si>
  <si>
    <t>T320600512023100000115871</t>
  </si>
  <si>
    <t>PIZM20233206N000000387</t>
  </si>
  <si>
    <t>许锋</t>
  </si>
  <si>
    <t>通州区西亭镇亭东村47组</t>
  </si>
  <si>
    <t>320683********0414</t>
  </si>
  <si>
    <t>18******037</t>
  </si>
  <si>
    <t>6228270427001915270</t>
  </si>
  <si>
    <t>TIZM20233206N000000405</t>
  </si>
  <si>
    <t>32002300029265</t>
  </si>
  <si>
    <t>T320600512023100000106187</t>
  </si>
  <si>
    <t>PIZM20233206N000000385</t>
  </si>
  <si>
    <t>凌杰</t>
  </si>
  <si>
    <t>通州区西亭镇龙坝村16组</t>
  </si>
  <si>
    <t>320624********4319</t>
  </si>
  <si>
    <t>66******</t>
  </si>
  <si>
    <t>6230664231004501412</t>
  </si>
  <si>
    <t>TIZM20233206N000000406</t>
  </si>
  <si>
    <t>32002300029266</t>
  </si>
  <si>
    <t>T320600512023100000104398</t>
  </si>
  <si>
    <t>PIZM20233206N000000386</t>
  </si>
  <si>
    <t>秦锡和</t>
  </si>
  <si>
    <t>通州区西亭镇九总渡村15组</t>
  </si>
  <si>
    <t>320624********4353</t>
  </si>
  <si>
    <t>18******086</t>
  </si>
  <si>
    <t>3206243701101000427810</t>
  </si>
  <si>
    <t>TIZM20233206N000000408</t>
  </si>
  <si>
    <t>32002300029267</t>
  </si>
  <si>
    <t>T320600512023100000117791</t>
  </si>
  <si>
    <t>能繁母猪 汇总</t>
  </si>
  <si>
    <t>PIZG20233206N000000378</t>
  </si>
  <si>
    <t>TIZG20233206N000000406</t>
  </si>
  <si>
    <t>32002200133829</t>
  </si>
  <si>
    <t>PIZG20233206N000000379</t>
  </si>
  <si>
    <t>吴拥军</t>
  </si>
  <si>
    <t>南通市通州区十总镇渡海亭村39组</t>
  </si>
  <si>
    <t>320624********4113</t>
  </si>
  <si>
    <t>13******598</t>
  </si>
  <si>
    <t>6230664231013674762</t>
  </si>
  <si>
    <t>TIZG20233206N000000407</t>
  </si>
  <si>
    <t>32002300029921</t>
  </si>
  <si>
    <t>T320600512023090000013913</t>
  </si>
  <si>
    <t>2023.10.7</t>
  </si>
  <si>
    <t>PIZG20233206N000000412</t>
  </si>
  <si>
    <t>TIZG20233206N000000454</t>
  </si>
  <si>
    <t>32002300029927</t>
  </si>
  <si>
    <t>PIZG20233206N000000415</t>
  </si>
  <si>
    <t>TIZG20233206N000000456</t>
  </si>
  <si>
    <t>32002300029929</t>
  </si>
  <si>
    <t>PIZG20233206N000000423</t>
  </si>
  <si>
    <t>TIZG20233206N000000463</t>
  </si>
  <si>
    <t>32002300029930</t>
  </si>
  <si>
    <t>PIZG20233206N000000414</t>
  </si>
  <si>
    <t>TIZG20233206N000000457</t>
  </si>
  <si>
    <t>32002300029251</t>
  </si>
  <si>
    <t>PIZG20233206N000000416</t>
  </si>
  <si>
    <t>俞德华</t>
  </si>
  <si>
    <t>320624********0411</t>
  </si>
  <si>
    <t>15******869</t>
  </si>
  <si>
    <t>3206240501101000783731</t>
  </si>
  <si>
    <t>TIZG20233206N000000464</t>
  </si>
  <si>
    <t>32002300029252</t>
  </si>
  <si>
    <t>T320600512023100000119128</t>
  </si>
  <si>
    <t>PIZG20233206N000000413</t>
  </si>
  <si>
    <t>TIZG20233206N000000458</t>
  </si>
  <si>
    <t>32002300029253</t>
  </si>
  <si>
    <t>PIZG20233206N000000419</t>
  </si>
  <si>
    <t>吴福荣</t>
  </si>
  <si>
    <t>通州区西亭镇草庙村41组</t>
  </si>
  <si>
    <t>320624********0418</t>
  </si>
  <si>
    <t>13******414</t>
  </si>
  <si>
    <t>3206240501101000468298</t>
  </si>
  <si>
    <t>TIZG20233206N000000459</t>
  </si>
  <si>
    <t>32002300029254</t>
  </si>
  <si>
    <t>T320600512023100000102187</t>
  </si>
  <si>
    <t>PIZG20233206N000000421</t>
  </si>
  <si>
    <t>TIZG20233206N000000460</t>
  </si>
  <si>
    <t>32002300029255</t>
  </si>
  <si>
    <t>PIZG20233206N000000417</t>
  </si>
  <si>
    <t>于世峰</t>
  </si>
  <si>
    <t>通州区西亭镇华芦村22组</t>
  </si>
  <si>
    <t>320683********3359</t>
  </si>
  <si>
    <t>13******125</t>
  </si>
  <si>
    <t>6230664231001678296</t>
  </si>
  <si>
    <t>TIZG20233206N000000455</t>
  </si>
  <si>
    <t>32002300029256</t>
  </si>
  <si>
    <t>T320600512023100000102144</t>
  </si>
  <si>
    <t>PIZG20233206N000000418</t>
  </si>
  <si>
    <t>TIZG20233206N000000465</t>
  </si>
  <si>
    <t>32002300029257</t>
  </si>
  <si>
    <t>PIZG20233206N000000420</t>
  </si>
  <si>
    <t>张国朗</t>
  </si>
  <si>
    <t>通州区西亭镇龙坝村17组</t>
  </si>
  <si>
    <t>320624********4338</t>
  </si>
  <si>
    <t>15******386</t>
  </si>
  <si>
    <t>3206240371010000088393</t>
  </si>
  <si>
    <t>TIZG20233206N000000461</t>
  </si>
  <si>
    <t>32002300029258</t>
  </si>
  <si>
    <t>T320600512023100000104125</t>
  </si>
  <si>
    <t>PIZG20233206N000000422</t>
  </si>
  <si>
    <t>TIZG20233206N000000462</t>
  </si>
  <si>
    <t>32002300029259</t>
  </si>
  <si>
    <t>育肥猪 汇总</t>
  </si>
  <si>
    <t>PIVK20233206N000000870</t>
  </si>
  <si>
    <t>保额900</t>
  </si>
  <si>
    <t>瞿建</t>
  </si>
  <si>
    <t>南通市通州区十总镇骑北村34组</t>
  </si>
  <si>
    <t>320624********3516</t>
  </si>
  <si>
    <t>13******572</t>
  </si>
  <si>
    <t>3206240381010000056773</t>
  </si>
  <si>
    <t>TIVK20233206N000000898</t>
  </si>
  <si>
    <t>32002300029925</t>
  </si>
  <si>
    <t>T320600512023090000201724</t>
  </si>
  <si>
    <t>2023.10.23</t>
  </si>
  <si>
    <t>羊 汇总</t>
  </si>
  <si>
    <t>P8Z520233206N000000575</t>
  </si>
  <si>
    <t>张启国</t>
  </si>
  <si>
    <t>通州区金沙街道金北村四十三组</t>
  </si>
  <si>
    <t>320624********0015</t>
  </si>
  <si>
    <t>13******858</t>
  </si>
  <si>
    <t>6230664231001294433</t>
  </si>
  <si>
    <t>水稻品质</t>
  </si>
  <si>
    <t>T8Z520233206N000000847</t>
  </si>
  <si>
    <t>32002300029268</t>
  </si>
  <si>
    <t>2023.9.15</t>
  </si>
  <si>
    <t>T320600512023090000145255</t>
  </si>
  <si>
    <t>P8Z520233206N000000579</t>
  </si>
  <si>
    <t>陶建忠</t>
  </si>
  <si>
    <t>通州区金沙街道金北村七十七组</t>
  </si>
  <si>
    <t>320624********0035</t>
  </si>
  <si>
    <t>13******810</t>
  </si>
  <si>
    <t>6230664231004190158</t>
  </si>
  <si>
    <t>T8Z520233206N000000831</t>
  </si>
  <si>
    <t>32002300029269</t>
  </si>
  <si>
    <t>邱莲芝</t>
  </si>
  <si>
    <t>T320600512023090000143996</t>
  </si>
  <si>
    <t>P8Z520233206N000000583</t>
  </si>
  <si>
    <t>瞿国华</t>
  </si>
  <si>
    <t>通州区金沙街道金北村四十五组</t>
  </si>
  <si>
    <t>320624********0032</t>
  </si>
  <si>
    <t>13******309</t>
  </si>
  <si>
    <t>3206240201101000807110</t>
  </si>
  <si>
    <t>T8Z520233206N000000833</t>
  </si>
  <si>
    <t>32002300029270</t>
  </si>
  <si>
    <t>2023.9.14</t>
  </si>
  <si>
    <t>T320600512023090000131823</t>
  </si>
  <si>
    <t>P8Z520233206N000000591</t>
  </si>
  <si>
    <t>瞿炎</t>
  </si>
  <si>
    <t>320683********0310</t>
  </si>
  <si>
    <t>15******789</t>
  </si>
  <si>
    <t>3206240021010000061493</t>
  </si>
  <si>
    <t>T8Z520233206N000000836</t>
  </si>
  <si>
    <t>32002300029271</t>
  </si>
  <si>
    <t>杨小琳</t>
  </si>
  <si>
    <t>T320600512023090000143998</t>
  </si>
  <si>
    <t>P8Z520233206N000000584</t>
  </si>
  <si>
    <t>张菊平</t>
  </si>
  <si>
    <t>通州区金沙街道金北（西五里村）一组</t>
  </si>
  <si>
    <t>320683********0327</t>
  </si>
  <si>
    <t>18******322</t>
  </si>
  <si>
    <t>6230664231003697203</t>
  </si>
  <si>
    <t>T8Z520233206N000000848</t>
  </si>
  <si>
    <t>32002300029272</t>
  </si>
  <si>
    <t>T320600512023090000131714</t>
  </si>
  <si>
    <t>P8Z520233206N000000586</t>
  </si>
  <si>
    <t>卞有汉</t>
  </si>
  <si>
    <t>通州区金沙街道金北村十九组</t>
  </si>
  <si>
    <t>320624********0038</t>
  </si>
  <si>
    <t>15******599</t>
  </si>
  <si>
    <t>6230664231004190935</t>
  </si>
  <si>
    <t>T8Z520233206N000000838</t>
  </si>
  <si>
    <t>32002300029273</t>
  </si>
  <si>
    <t>周阿芳</t>
  </si>
  <si>
    <t>T320600512023090000132703</t>
  </si>
  <si>
    <t>P8Z520233206N000000589</t>
  </si>
  <si>
    <t>王孝飞</t>
  </si>
  <si>
    <t>320624********0316</t>
  </si>
  <si>
    <t>13******677</t>
  </si>
  <si>
    <t>6230664231005123885</t>
  </si>
  <si>
    <t>T8Z520233206N000000835</t>
  </si>
  <si>
    <t>32002300029274</t>
  </si>
  <si>
    <t>T320600512023090000148366</t>
  </si>
  <si>
    <t>P8Z520233206N000000588</t>
  </si>
  <si>
    <t>陈海军</t>
  </si>
  <si>
    <t>通州区金沙街道金北村七十四组</t>
  </si>
  <si>
    <t>320624********0310</t>
  </si>
  <si>
    <t>18******686</t>
  </si>
  <si>
    <t>6230664231004444241</t>
  </si>
  <si>
    <t>T8Z520233206N000000839</t>
  </si>
  <si>
    <t>32002300029275</t>
  </si>
  <si>
    <t>2023.9.16</t>
  </si>
  <si>
    <t>T320600512023090000154707</t>
  </si>
  <si>
    <t>P8Z520233206N000000587</t>
  </si>
  <si>
    <t>王国法</t>
  </si>
  <si>
    <t>通州区金沙街道金北村十八组</t>
  </si>
  <si>
    <t>320624********0013</t>
  </si>
  <si>
    <t>18******019</t>
  </si>
  <si>
    <t>6230664231004190984</t>
  </si>
  <si>
    <t>T8Z520233206N000000840</t>
  </si>
  <si>
    <t>32002300029276</t>
  </si>
  <si>
    <t>T320600512023090000148369</t>
  </si>
  <si>
    <t>P8Z520233206N000000590</t>
  </si>
  <si>
    <t>瞿江</t>
  </si>
  <si>
    <t>通州区金沙街道平桥镇村50组500亩，城东村18组等140亩</t>
  </si>
  <si>
    <t>320624********1411</t>
  </si>
  <si>
    <t>18******567</t>
  </si>
  <si>
    <t>3206240801101000687128</t>
  </si>
  <si>
    <t>T8Z520233206N000000832</t>
  </si>
  <si>
    <t>32002300029277</t>
  </si>
  <si>
    <t>2023.9.8</t>
  </si>
  <si>
    <t>T320600512023090000077740</t>
  </si>
  <si>
    <t>P8Z520233206N000000592</t>
  </si>
  <si>
    <t>姚志才</t>
  </si>
  <si>
    <t>通州区金沙街道平桥镇村8-13组230亩</t>
  </si>
  <si>
    <t>320624********9610</t>
  </si>
  <si>
    <t>6224524211003892833</t>
  </si>
  <si>
    <t>T8Z520233206N000000837</t>
  </si>
  <si>
    <t>32002300029278</t>
  </si>
  <si>
    <t>2023.9.6</t>
  </si>
  <si>
    <t>T320600512023090000053565</t>
  </si>
  <si>
    <t>P8Z520233206N000000624</t>
  </si>
  <si>
    <t>南通市通州区才付友农业种植专业合作社</t>
  </si>
  <si>
    <t>通州区金沙街道新三园村3组</t>
  </si>
  <si>
    <t>933206********0185</t>
  </si>
  <si>
    <t>3206240401010000040527</t>
  </si>
  <si>
    <t>T8Z520233206N000000834</t>
  </si>
  <si>
    <t>32002300029279</t>
  </si>
  <si>
    <t>T320600512023090000053560</t>
  </si>
  <si>
    <t>P8Z520233206N000000801</t>
  </si>
  <si>
    <t>葛蒋新</t>
  </si>
  <si>
    <t>通州区西亭镇八总桥村1-2组等</t>
  </si>
  <si>
    <t>13******686</t>
  </si>
  <si>
    <t>6230664231003474108</t>
  </si>
  <si>
    <t>T8Z520233206N000000820</t>
  </si>
  <si>
    <t>32002300029280</t>
  </si>
  <si>
    <t>2023.9.13</t>
  </si>
  <si>
    <t>03984802</t>
  </si>
  <si>
    <t>T320600512023090000121092</t>
  </si>
  <si>
    <t>P8Z520233206N000000618</t>
  </si>
  <si>
    <t>季小炎</t>
  </si>
  <si>
    <t>通州区西亭镇李庄村1-4组</t>
  </si>
  <si>
    <t>320624********0435</t>
  </si>
  <si>
    <t>18******809</t>
  </si>
  <si>
    <t>6230664231004534025</t>
  </si>
  <si>
    <t>T8Z520233206N000000809</t>
  </si>
  <si>
    <t>32002300029281</t>
  </si>
  <si>
    <t>2023.9.26</t>
  </si>
  <si>
    <t>蒋娅楠</t>
  </si>
  <si>
    <t>T320600512023090000255340</t>
  </si>
  <si>
    <t>P8Z520233206N000000800</t>
  </si>
  <si>
    <t>王建国</t>
  </si>
  <si>
    <t>通州区西亭镇纱场居2-3、6-8组</t>
  </si>
  <si>
    <t>320624********3354</t>
  </si>
  <si>
    <t>13******297</t>
  </si>
  <si>
    <t>3206244301101000060862</t>
  </si>
  <si>
    <t>T8Z520233206N000000870</t>
  </si>
  <si>
    <t>32002300029282</t>
  </si>
  <si>
    <t>陆中华</t>
  </si>
  <si>
    <t>03868252</t>
  </si>
  <si>
    <t>T320600512023090000131407</t>
  </si>
  <si>
    <t>P8Z520233206N000000808</t>
  </si>
  <si>
    <t>宣建明</t>
  </si>
  <si>
    <t>通州区西亭镇九总渡村10组等510亩，龙坝村21、24组等340亩</t>
  </si>
  <si>
    <t>320683********4331</t>
  </si>
  <si>
    <t>13******758</t>
  </si>
  <si>
    <t>6230664231006003672</t>
  </si>
  <si>
    <t>T8Z520233206N000000895</t>
  </si>
  <si>
    <t>32002300029283</t>
  </si>
  <si>
    <t>2023.9.5</t>
  </si>
  <si>
    <t>61852152</t>
  </si>
  <si>
    <t>T320600512023090000040125</t>
  </si>
  <si>
    <t>P8Z520233206N000000601</t>
  </si>
  <si>
    <t>王世昌</t>
  </si>
  <si>
    <t>通州区西亭镇亭东村38组等</t>
  </si>
  <si>
    <t>320624********0413</t>
  </si>
  <si>
    <t>13******882</t>
  </si>
  <si>
    <t>6230664231002229719</t>
  </si>
  <si>
    <t>T8Z520233206N000000803</t>
  </si>
  <si>
    <t>32002300029284</t>
  </si>
  <si>
    <t>T320600512023090000143600</t>
  </si>
  <si>
    <t>P8Z520233206N000000604</t>
  </si>
  <si>
    <t>唐小飞</t>
  </si>
  <si>
    <t>通州区西亭镇八总桥村10组等</t>
  </si>
  <si>
    <t>18******888</t>
  </si>
  <si>
    <t>6230664231003671232</t>
  </si>
  <si>
    <t>T8Z520233206N000000810</t>
  </si>
  <si>
    <t>32002300029285</t>
  </si>
  <si>
    <t>2023.9.12</t>
  </si>
  <si>
    <t>02261787</t>
  </si>
  <si>
    <t>T320600512023090000110906</t>
  </si>
  <si>
    <t>P8Z520233206N000000582</t>
  </si>
  <si>
    <t>何建涛</t>
  </si>
  <si>
    <t>通州区西亭镇西亭居2组等</t>
  </si>
  <si>
    <t>320624********0414</t>
  </si>
  <si>
    <t>13******876</t>
  </si>
  <si>
    <t>6230664231004408162</t>
  </si>
  <si>
    <t>T8Z520233206N000000826</t>
  </si>
  <si>
    <t>32002300029286</t>
  </si>
  <si>
    <t>T320600512023090000143906</t>
  </si>
  <si>
    <t>P8Z520233206N000000598</t>
  </si>
  <si>
    <t>钟建国</t>
  </si>
  <si>
    <t>通州区西亭镇亭东村11组等</t>
  </si>
  <si>
    <t>320624********0437</t>
  </si>
  <si>
    <t>13******219</t>
  </si>
  <si>
    <t>6230664231005498691</t>
  </si>
  <si>
    <t>T8Z520233206N000000822</t>
  </si>
  <si>
    <t>32002300029287</t>
  </si>
  <si>
    <t>钟强强</t>
  </si>
  <si>
    <t>T320600512023090000131829</t>
  </si>
  <si>
    <t>P8Z520233206N000000608</t>
  </si>
  <si>
    <t>黄艳</t>
  </si>
  <si>
    <t>通州区西亭镇九总渡村28组200亩，龙坝村1-2、16组150亩</t>
  </si>
  <si>
    <t>320683********4365</t>
  </si>
  <si>
    <t>15******990</t>
  </si>
  <si>
    <t>6230664231004352915</t>
  </si>
  <si>
    <t>T8Z520233206N000000829</t>
  </si>
  <si>
    <t>32002300029288</t>
  </si>
  <si>
    <t>T320600512023090000040405</t>
  </si>
  <si>
    <t>P8Z520233206N000000600</t>
  </si>
  <si>
    <t>陈建华</t>
  </si>
  <si>
    <t>通州区西亭镇亭东村1组等</t>
  </si>
  <si>
    <t>15******828</t>
  </si>
  <si>
    <t>6230664231004478736</t>
  </si>
  <si>
    <t>T8Z520233206N000000830</t>
  </si>
  <si>
    <t>32002300029289</t>
  </si>
  <si>
    <t>陈波</t>
  </si>
  <si>
    <t>T320600512023090000138580</t>
  </si>
  <si>
    <t>P8Z520233206N000000606</t>
  </si>
  <si>
    <t>费荣堂</t>
  </si>
  <si>
    <t>通州区西亭镇李庄村1-10组230亩，草庙村13、36、38、49、56-57组420亩</t>
  </si>
  <si>
    <t>342622********4617</t>
  </si>
  <si>
    <t>17******904</t>
  </si>
  <si>
    <t>6230664231005550178</t>
  </si>
  <si>
    <t>T8Z520233206N000000819</t>
  </si>
  <si>
    <t>32002300029290</t>
  </si>
  <si>
    <t>T320600512023090000051249</t>
  </si>
  <si>
    <t>P8Z520233206N000000802</t>
  </si>
  <si>
    <t>洪金保</t>
  </si>
  <si>
    <t>通州区西亭镇八总桥村8组等</t>
  </si>
  <si>
    <t>342622********4598</t>
  </si>
  <si>
    <t>13******472</t>
  </si>
  <si>
    <t>6230664231005550673</t>
  </si>
  <si>
    <t>T8Z520233206N000000873</t>
  </si>
  <si>
    <t>32002300029291</t>
  </si>
  <si>
    <t>T320600512023090000131342</t>
  </si>
  <si>
    <t>P8Z520233206N000000570</t>
  </si>
  <si>
    <t>姜春锋</t>
  </si>
  <si>
    <t>通州区西亭镇龙坝村（建文村）18组等</t>
  </si>
  <si>
    <t>320624********4419</t>
  </si>
  <si>
    <t>13******762</t>
  </si>
  <si>
    <t>3206243701101000700397</t>
  </si>
  <si>
    <t>T8Z520233206N000000825</t>
  </si>
  <si>
    <t>32002300029292</t>
  </si>
  <si>
    <t>郭红彬</t>
  </si>
  <si>
    <t>T320600512023090000143991</t>
  </si>
  <si>
    <t>P8Z520233206N000000804</t>
  </si>
  <si>
    <t>许震希</t>
  </si>
  <si>
    <t>通州区西亭镇亭东村53组等</t>
  </si>
  <si>
    <t>15******628</t>
  </si>
  <si>
    <t>3206240501101000832180</t>
  </si>
  <si>
    <t>T8Z520233206N000000827</t>
  </si>
  <si>
    <t>32002300029293</t>
  </si>
  <si>
    <t>许灿</t>
  </si>
  <si>
    <t>T320600512023090000134136</t>
  </si>
  <si>
    <t>P8Z520233206N000000573</t>
  </si>
  <si>
    <t>姜明</t>
  </si>
  <si>
    <t>通州区西亭镇李庄村1-2、5组</t>
  </si>
  <si>
    <t>320624********0417</t>
  </si>
  <si>
    <t>15******799</t>
  </si>
  <si>
    <t>6230664231005192898</t>
  </si>
  <si>
    <t>T8Z520233206N000000808</t>
  </si>
  <si>
    <t>32002300029294</t>
  </si>
  <si>
    <t>2023.9.11</t>
  </si>
  <si>
    <t>姜丽华</t>
  </si>
  <si>
    <t>T320600512023090000094999</t>
  </si>
  <si>
    <t>P8Z520233206N000000566</t>
  </si>
  <si>
    <t>许飞</t>
  </si>
  <si>
    <t>通州区西亭镇李庄村3组等</t>
  </si>
  <si>
    <t>320624********0412</t>
  </si>
  <si>
    <t>18******068</t>
  </si>
  <si>
    <t>6230664231004556150</t>
  </si>
  <si>
    <t>T8Z520233206N000000823</t>
  </si>
  <si>
    <t>32002300029295</t>
  </si>
  <si>
    <t>T320600512023090000094997</t>
  </si>
  <si>
    <t>P8Z520233206N000000577</t>
  </si>
  <si>
    <t>通州区西亭镇西禅寺村12组等</t>
  </si>
  <si>
    <t>320683********042X</t>
  </si>
  <si>
    <t>6230664231006811900</t>
  </si>
  <si>
    <t>T8Z520233206N000000815</t>
  </si>
  <si>
    <t>32002300029296</t>
  </si>
  <si>
    <t>T320600512023090000094993</t>
  </si>
  <si>
    <t>P8Z520233206N000000805</t>
  </si>
  <si>
    <t>张洪均</t>
  </si>
  <si>
    <t>通州区西亭镇亭东村27-28、34-38组等</t>
  </si>
  <si>
    <t>13******168</t>
  </si>
  <si>
    <t>6230664231005007542</t>
  </si>
  <si>
    <t>T8Z520233206N000000824</t>
  </si>
  <si>
    <t>32002300029297</t>
  </si>
  <si>
    <t>张倩楠</t>
  </si>
  <si>
    <t>T320600512023090000146672</t>
  </si>
  <si>
    <t>P8Z520233206N000000599</t>
  </si>
  <si>
    <t>许新根</t>
  </si>
  <si>
    <t>通州区西亭镇亭东村8-9组等</t>
  </si>
  <si>
    <t>15******605</t>
  </si>
  <si>
    <t>6230664231004084583</t>
  </si>
  <si>
    <t>T8Z520233206N000000818</t>
  </si>
  <si>
    <t>32002300029298</t>
  </si>
  <si>
    <t>2023.9.18</t>
  </si>
  <si>
    <t>许甜甜</t>
  </si>
  <si>
    <t>T320600512023090000165526</t>
  </si>
  <si>
    <t>P8Z520233206N000000574</t>
  </si>
  <si>
    <t>朱立其</t>
  </si>
  <si>
    <t>通州区西亭镇西禅寺村14组等</t>
  </si>
  <si>
    <t>320624********0450</t>
  </si>
  <si>
    <t>13******883</t>
  </si>
  <si>
    <t>6230664231004479502</t>
  </si>
  <si>
    <t>T8Z520233206N000000804</t>
  </si>
  <si>
    <t>32002300029299</t>
  </si>
  <si>
    <t>通州区西亭镇达富粮食种植场</t>
  </si>
  <si>
    <t>T320600512023090000054280</t>
  </si>
  <si>
    <t>P8Z520233206N000000806</t>
  </si>
  <si>
    <t>蒋雪娟</t>
  </si>
  <si>
    <t>通州区西亭镇八总桥村21组等</t>
  </si>
  <si>
    <t>320624********0465</t>
  </si>
  <si>
    <t>18******921</t>
  </si>
  <si>
    <t>6230664231006422344</t>
  </si>
  <si>
    <t>T8Z520233206N000000876</t>
  </si>
  <si>
    <t>32002300029300</t>
  </si>
  <si>
    <t>2023.9.17</t>
  </si>
  <si>
    <t>T320600512023090000156645</t>
  </si>
  <si>
    <t>P8Z520233206N000000585</t>
  </si>
  <si>
    <t>孙海波</t>
  </si>
  <si>
    <t>通州区西亭镇华芦村33组等200亩，西亭居39组50亩,纱场居27组等130亩，李庄村35组53亩</t>
  </si>
  <si>
    <t>342622********4315</t>
  </si>
  <si>
    <t>13******648</t>
  </si>
  <si>
    <t>6230664231007559037</t>
  </si>
  <si>
    <t>T8Z520233206N000000807</t>
  </si>
  <si>
    <t>32002300029301</t>
  </si>
  <si>
    <t>T320600512023090000050956</t>
  </si>
  <si>
    <t>P8Z520233206N000000539</t>
  </si>
  <si>
    <t>邢建均</t>
  </si>
  <si>
    <t>通州区西亭镇九总渡村9-11组等</t>
  </si>
  <si>
    <t>320624********4316</t>
  </si>
  <si>
    <t>15******942</t>
  </si>
  <si>
    <t>6230664231005132704</t>
  </si>
  <si>
    <t>T8Z520233206N000000814</t>
  </si>
  <si>
    <t>32002300029302</t>
  </si>
  <si>
    <t>T320600512023090000255339</t>
  </si>
  <si>
    <t>P8Z520233206N000000803</t>
  </si>
  <si>
    <t>徐润生</t>
  </si>
  <si>
    <t>通州区西亭镇同乐村19组等</t>
  </si>
  <si>
    <t>342601********1832</t>
  </si>
  <si>
    <t>18******385</t>
  </si>
  <si>
    <t>6230664231006861079</t>
  </si>
  <si>
    <t>T8Z520233206N000000801</t>
  </si>
  <si>
    <t>32002300029303</t>
  </si>
  <si>
    <t>T320600512023090000131336</t>
  </si>
  <si>
    <t>P8Z520233206N000000807</t>
  </si>
  <si>
    <t>陈昌升</t>
  </si>
  <si>
    <t>通州区西亭镇华芦村37、38组等412亩，同乐村16组等8亩</t>
  </si>
  <si>
    <t>342622********459X</t>
  </si>
  <si>
    <t>15******458</t>
  </si>
  <si>
    <t>6230664231006750181</t>
  </si>
  <si>
    <t>T8Z520233206N000000816</t>
  </si>
  <si>
    <t>32002300029304</t>
  </si>
  <si>
    <t>T320600512023090000155719</t>
  </si>
  <si>
    <t>P8Z520233206N000000571</t>
  </si>
  <si>
    <t>张学所</t>
  </si>
  <si>
    <t>通州区西亭镇草庙村31组等</t>
  </si>
  <si>
    <t>342622********4595</t>
  </si>
  <si>
    <t>15******755</t>
  </si>
  <si>
    <t>6230664231008231370</t>
  </si>
  <si>
    <t>T8Z520233206N000000805</t>
  </si>
  <si>
    <t>32002300029305</t>
  </si>
  <si>
    <t>T320600512023090000144097</t>
  </si>
  <si>
    <t>P8Z520233206N000000809</t>
  </si>
  <si>
    <t>高加男</t>
  </si>
  <si>
    <t>通州区西亭镇草庙村7、41、31、34组201亩，西禅寺村1、21、23-24组339亩</t>
  </si>
  <si>
    <t>320683********0435</t>
  </si>
  <si>
    <t>15******177</t>
  </si>
  <si>
    <t>6230664231008159985</t>
  </si>
  <si>
    <t>T8Z520233206N000000811</t>
  </si>
  <si>
    <t>32002300029306</t>
  </si>
  <si>
    <t>T320600512023090000078906</t>
  </si>
  <si>
    <t>P8Z520233206N000000811</t>
  </si>
  <si>
    <t>周锋</t>
  </si>
  <si>
    <t>通州区西亭镇八总桥村33组等</t>
  </si>
  <si>
    <t>15******928</t>
  </si>
  <si>
    <t>6230664231006306398</t>
  </si>
  <si>
    <t>T8Z520233206N000000877</t>
  </si>
  <si>
    <t>32002300029307</t>
  </si>
  <si>
    <t>03938246</t>
  </si>
  <si>
    <t>T320600512023090000123617</t>
  </si>
  <si>
    <t>P8Z520233206N000000602</t>
  </si>
  <si>
    <t>陈建林</t>
  </si>
  <si>
    <t>通州区西亭镇亭东村3组等</t>
  </si>
  <si>
    <t>13******485</t>
  </si>
  <si>
    <t>6230664231004532532</t>
  </si>
  <si>
    <t>T8Z520233206N000000812</t>
  </si>
  <si>
    <t>32002300029308</t>
  </si>
  <si>
    <t>T320600512023090000255342</t>
  </si>
  <si>
    <t>P8Z520233206N000000813</t>
  </si>
  <si>
    <t>王成</t>
  </si>
  <si>
    <t>通州区西亭镇华芦村45-47、52组</t>
  </si>
  <si>
    <t>321281********8138</t>
  </si>
  <si>
    <t>15******451</t>
  </si>
  <si>
    <t>6230664231002692502</t>
  </si>
  <si>
    <t>T8Z520233206N000000802</t>
  </si>
  <si>
    <t>32002300029309</t>
  </si>
  <si>
    <t>T320600512023090000036687</t>
  </si>
  <si>
    <t>P8Z520233206N000000615</t>
  </si>
  <si>
    <t>许新梁</t>
  </si>
  <si>
    <t>18******295</t>
  </si>
  <si>
    <t>3206240051010000058440</t>
  </si>
  <si>
    <t>T8Z520233206N000000821</t>
  </si>
  <si>
    <t>32002300029310</t>
  </si>
  <si>
    <t>04607830</t>
  </si>
  <si>
    <t>T320600512023090000147079</t>
  </si>
  <si>
    <t>P8Z520233206N000000605</t>
  </si>
  <si>
    <t>许新栋</t>
  </si>
  <si>
    <t>通州区西亭镇亭东村58组等</t>
  </si>
  <si>
    <t>320624********0430</t>
  </si>
  <si>
    <t>15******308</t>
  </si>
  <si>
    <t>6230664231003670531</t>
  </si>
  <si>
    <t>T8Z520233206N000000828</t>
  </si>
  <si>
    <t>32002300029311</t>
  </si>
  <si>
    <t>T320600512023090000147072</t>
  </si>
  <si>
    <t>P8Z520233206N000000814</t>
  </si>
  <si>
    <t>陆风林</t>
  </si>
  <si>
    <t>通州区西亭镇华芦村22-23、31-33、35、38组</t>
  </si>
  <si>
    <t>320624********3376</t>
  </si>
  <si>
    <t>18******621</t>
  </si>
  <si>
    <t>6230664231008473451</t>
  </si>
  <si>
    <t>T8Z520233206N000000800</t>
  </si>
  <si>
    <t>32002300029312</t>
  </si>
  <si>
    <t>T320600512023090000134861</t>
  </si>
  <si>
    <t>P8Z520233206N000000569</t>
  </si>
  <si>
    <t>江建均</t>
  </si>
  <si>
    <t>通州区西亭镇九总渡村28组</t>
  </si>
  <si>
    <t>320624********4311</t>
  </si>
  <si>
    <t>13******693</t>
  </si>
  <si>
    <t>3206243701101000485571</t>
  </si>
  <si>
    <t>T8Z520233206N000000806</t>
  </si>
  <si>
    <t>32002300029313</t>
  </si>
  <si>
    <t>2023.9.9</t>
  </si>
  <si>
    <t>张维江</t>
  </si>
  <si>
    <t>T320600512023090000089079</t>
  </si>
  <si>
    <t>P8Z520233206N000000568</t>
  </si>
  <si>
    <t>320683********431X</t>
  </si>
  <si>
    <t>6230664231006089135</t>
  </si>
  <si>
    <t>T8Z520233206N000000813</t>
  </si>
  <si>
    <t>32002300029314</t>
  </si>
  <si>
    <t>T320600512023090000089077</t>
  </si>
  <si>
    <t>P8Z520233206N000000484</t>
  </si>
  <si>
    <t>金泽胜</t>
  </si>
  <si>
    <t>通州区二甲镇六甲镇村38、39、47组170亩，袁南居21组50亩</t>
  </si>
  <si>
    <t>342622********3179</t>
  </si>
  <si>
    <t>18******609</t>
  </si>
  <si>
    <t>6230664231003629685</t>
  </si>
  <si>
    <t>T8Z520233206N000000516</t>
  </si>
  <si>
    <t>32002300029315</t>
  </si>
  <si>
    <t>2023.6.14</t>
  </si>
  <si>
    <t>T320600512023060000109757</t>
  </si>
  <si>
    <t>P8Z520233206N000000482</t>
  </si>
  <si>
    <t>武海林</t>
  </si>
  <si>
    <t>通州区二甲镇袁南居12组等</t>
  </si>
  <si>
    <t>320723********3811</t>
  </si>
  <si>
    <t>13******982</t>
  </si>
  <si>
    <t>6230664231005592410</t>
  </si>
  <si>
    <t>T8Z520233206N000000519</t>
  </si>
  <si>
    <t>32002300029316</t>
  </si>
  <si>
    <t>T320600512023090000131347</t>
  </si>
  <si>
    <t>P8Z520233206N000000481</t>
  </si>
  <si>
    <t>南通市通州区桦兴粮食种植农地专业合作社</t>
  </si>
  <si>
    <t>通州区二甲镇坨墩村15组等</t>
  </si>
  <si>
    <t>933206********2375</t>
  </si>
  <si>
    <t>13******965</t>
  </si>
  <si>
    <t>3206240091010000021440</t>
  </si>
  <si>
    <t>T8Z520233206N000000878</t>
  </si>
  <si>
    <t>32002300029317</t>
  </si>
  <si>
    <t>T320600512023090000185664</t>
  </si>
  <si>
    <t>P8Z520233206N000000810</t>
  </si>
  <si>
    <t>李永林</t>
  </si>
  <si>
    <t>通州区二甲镇六甲镇村25组等</t>
  </si>
  <si>
    <t>342622********4095</t>
  </si>
  <si>
    <t>19******329</t>
  </si>
  <si>
    <t>6230520660051075074</t>
  </si>
  <si>
    <t>T8Z520233206N000000879</t>
  </si>
  <si>
    <t>32002300029318</t>
  </si>
  <si>
    <t>T320600512023090000131335</t>
  </si>
  <si>
    <t>P8Z520233206N000000679</t>
  </si>
  <si>
    <t>李林冲</t>
  </si>
  <si>
    <t>通州区东社镇兴隆灶村1、3、5-6组等130亩，陈墩村1-17组42亩</t>
  </si>
  <si>
    <t>320624********3815</t>
  </si>
  <si>
    <t>13******591</t>
  </si>
  <si>
    <t>3206240441010000033489</t>
  </si>
  <si>
    <t>T8Z520233206N000000518</t>
  </si>
  <si>
    <t>32002300029319</t>
  </si>
  <si>
    <t>T320600512023090000051119</t>
  </si>
  <si>
    <t>P8Z520233206N000000759</t>
  </si>
  <si>
    <t>张大川</t>
  </si>
  <si>
    <t>通州区东社镇庆丰居1组等</t>
  </si>
  <si>
    <t>342622********4091</t>
  </si>
  <si>
    <t>13******478</t>
  </si>
  <si>
    <t>6230664231004455999</t>
  </si>
  <si>
    <t>T8Z520233206N000000490</t>
  </si>
  <si>
    <t>32002300029320</t>
  </si>
  <si>
    <t>张正流</t>
  </si>
  <si>
    <t>T320600512023090000131560</t>
  </si>
  <si>
    <t>P8Z520233206N000000489</t>
  </si>
  <si>
    <t>张大方</t>
  </si>
  <si>
    <t>通州区东社镇庆丰居24组等</t>
  </si>
  <si>
    <t>342622********4054</t>
  </si>
  <si>
    <t>15******365</t>
  </si>
  <si>
    <t>6230664231006399047</t>
  </si>
  <si>
    <t>T8Z520233206N000000503</t>
  </si>
  <si>
    <t>32002300029321</t>
  </si>
  <si>
    <t>张磊</t>
  </si>
  <si>
    <t>T320600512023090000131827</t>
  </si>
  <si>
    <t>P8Z520233206N000000490</t>
  </si>
  <si>
    <t>342622********4053</t>
  </si>
  <si>
    <t>18******987</t>
  </si>
  <si>
    <t>6230664231004455882</t>
  </si>
  <si>
    <t>T8Z520233206N000000483</t>
  </si>
  <si>
    <t>32002300029322</t>
  </si>
  <si>
    <t>T320600512023090000131487</t>
  </si>
  <si>
    <t>P8Z520233206N000000491</t>
  </si>
  <si>
    <t>严晓忠</t>
  </si>
  <si>
    <t>320624********3671</t>
  </si>
  <si>
    <t>86******</t>
  </si>
  <si>
    <t>6230664231010040785</t>
  </si>
  <si>
    <t>T8Z520233206N000000505</t>
  </si>
  <si>
    <t>32002300029323</t>
  </si>
  <si>
    <t>严国飞</t>
  </si>
  <si>
    <t>T320600512023090000059523</t>
  </si>
  <si>
    <t>P8Z520233206N000000661</t>
  </si>
  <si>
    <t>俞红兵</t>
  </si>
  <si>
    <t>通州区东社镇五甲苴居苴东村15组</t>
  </si>
  <si>
    <t>321002********0910</t>
  </si>
  <si>
    <t>13******798</t>
  </si>
  <si>
    <t>6230664233003260016</t>
  </si>
  <si>
    <t>T8Z520233206N000000852</t>
  </si>
  <si>
    <t>32002300029324</t>
  </si>
  <si>
    <t>南通市通州区金通联粮食种植专业合作社</t>
  </si>
  <si>
    <t>T320600512023090000174115</t>
  </si>
  <si>
    <t>P8Z520233206N000000688</t>
  </si>
  <si>
    <t>范新忠</t>
  </si>
  <si>
    <t>通州区东社镇五甲苴居苴北村22组</t>
  </si>
  <si>
    <t>320624********2857</t>
  </si>
  <si>
    <t>13******222</t>
  </si>
  <si>
    <t>6230664231001619191</t>
  </si>
  <si>
    <t>T8Z520233206N000000883</t>
  </si>
  <si>
    <t>32002300029325</t>
  </si>
  <si>
    <t>南通市通州区新忠粮食种植农民专业合作社</t>
  </si>
  <si>
    <t>T320600512023090000159671</t>
  </si>
  <si>
    <t>P8Z520233206N000000487</t>
  </si>
  <si>
    <t>王钦权</t>
  </si>
  <si>
    <t>通州区东社镇五马路村15组120亩，五甲苴居8、14-16、20、27组80亩</t>
  </si>
  <si>
    <t>332623********6915</t>
  </si>
  <si>
    <t>15******152</t>
  </si>
  <si>
    <t>6224524211002600674</t>
  </si>
  <si>
    <t>T8Z520233206N000000508</t>
  </si>
  <si>
    <t>32002300029326</t>
  </si>
  <si>
    <t>T320600512023090000135742</t>
  </si>
  <si>
    <t>P8Z520233206N000000480</t>
  </si>
  <si>
    <t>陈冲</t>
  </si>
  <si>
    <t>通州区东社镇香台村1-3、5-6、10-11组</t>
  </si>
  <si>
    <t>320624********1850</t>
  </si>
  <si>
    <t>13******856</t>
  </si>
  <si>
    <t>6230664231006458926</t>
  </si>
  <si>
    <t>T8Z520233206N000000486</t>
  </si>
  <si>
    <t>32002300029327</t>
  </si>
  <si>
    <t>陈丹华</t>
  </si>
  <si>
    <t>T320600512023090000138947</t>
  </si>
  <si>
    <t>P8Z520233206N000000619</t>
  </si>
  <si>
    <t>通州区东社镇严北村13-14组</t>
  </si>
  <si>
    <t>13******056</t>
  </si>
  <si>
    <t>T8Z520233206N000000857</t>
  </si>
  <si>
    <t>32002300029328</t>
  </si>
  <si>
    <t>2023.9.7</t>
  </si>
  <si>
    <t>T320600512023090000077732</t>
  </si>
  <si>
    <t>P8Z520233206N000000621</t>
  </si>
  <si>
    <t>王军</t>
  </si>
  <si>
    <t>通州区东社镇严北村1组等450亩，唐洪村1组等80亩</t>
  </si>
  <si>
    <t>342622********4591</t>
  </si>
  <si>
    <t>15******246</t>
  </si>
  <si>
    <t>6230664231004019209</t>
  </si>
  <si>
    <t>T8Z520233206N000000513</t>
  </si>
  <si>
    <t>32002300029329</t>
  </si>
  <si>
    <t>2023.6.15/2023.9.13</t>
  </si>
  <si>
    <t>8463/3732.3</t>
  </si>
  <si>
    <t>65147179/96243801</t>
  </si>
  <si>
    <t>T320600512023060000118947</t>
  </si>
  <si>
    <t>T320600512023090000120304</t>
  </si>
  <si>
    <t>P8Z520233206N000000485</t>
  </si>
  <si>
    <t>瞿志华</t>
  </si>
  <si>
    <t>通州区东社镇严北村3组等</t>
  </si>
  <si>
    <t>320624********3660</t>
  </si>
  <si>
    <t>13******891</t>
  </si>
  <si>
    <t>6230664231006666189</t>
  </si>
  <si>
    <t>T8Z520233206N000000493</t>
  </si>
  <si>
    <t>32002300029330</t>
  </si>
  <si>
    <t>T320600512023090000140077</t>
  </si>
  <si>
    <t>P8Z520233206N000000494</t>
  </si>
  <si>
    <t>严艳华</t>
  </si>
  <si>
    <t>通州区东社镇严北村29组200亩，香台村13-15组160亩</t>
  </si>
  <si>
    <t>320683********352X</t>
  </si>
  <si>
    <t>13******355</t>
  </si>
  <si>
    <t>6230664231002419914</t>
  </si>
  <si>
    <t>T8Z520233206N000000512</t>
  </si>
  <si>
    <t>32002300029331</t>
  </si>
  <si>
    <t>T320600512023090000146680</t>
  </si>
  <si>
    <t>P8Z520233206N000000690</t>
  </si>
  <si>
    <t>袁花明</t>
  </si>
  <si>
    <t>通州区东社镇严北村1组等</t>
  </si>
  <si>
    <t>342601********1517</t>
  </si>
  <si>
    <t>13******860</t>
  </si>
  <si>
    <t>6230664231006886878</t>
  </si>
  <si>
    <t>T8Z520233206N000000481</t>
  </si>
  <si>
    <t>32002300029332</t>
  </si>
  <si>
    <t>T320600512023090000183616</t>
  </si>
  <si>
    <t>P8Z520233206N000000622</t>
  </si>
  <si>
    <t>夏登生</t>
  </si>
  <si>
    <t>342622********3797</t>
  </si>
  <si>
    <t>13******940</t>
  </si>
  <si>
    <t>6230664231007098960</t>
  </si>
  <si>
    <t>T8Z520233206N000000499</t>
  </si>
  <si>
    <t>32002300029333</t>
  </si>
  <si>
    <t>T320600512023090000183620</t>
  </si>
  <si>
    <t>P8Z520233206N000000680</t>
  </si>
  <si>
    <t>孙宜帮</t>
  </si>
  <si>
    <t>13******716</t>
  </si>
  <si>
    <t>6230664231007552289</t>
  </si>
  <si>
    <t>T8Z520233206N000000885</t>
  </si>
  <si>
    <t>32002300029334</t>
  </si>
  <si>
    <t>王蕾</t>
  </si>
  <si>
    <t>T320600512023090000183513</t>
  </si>
  <si>
    <t>P8Z520233206N000000594</t>
  </si>
  <si>
    <t>蒋和林</t>
  </si>
  <si>
    <t>通州区东社镇严北村7组</t>
  </si>
  <si>
    <t>342622********4594</t>
  </si>
  <si>
    <t>18******796</t>
  </si>
  <si>
    <t>6230664231007552297</t>
  </si>
  <si>
    <t>T8Z520233206N000000498</t>
  </si>
  <si>
    <t>32002300029335</t>
  </si>
  <si>
    <t>蒋玉伟</t>
  </si>
  <si>
    <t>T320600512023090000170444</t>
  </si>
  <si>
    <t>P8Z520233206N000000493</t>
  </si>
  <si>
    <t>徐于和</t>
  </si>
  <si>
    <t>通州区东社镇严北村22-23组等</t>
  </si>
  <si>
    <t>342622********4336</t>
  </si>
  <si>
    <t>18******426</t>
  </si>
  <si>
    <t>6230664231006796945</t>
  </si>
  <si>
    <t>T8Z520233206N000000488</t>
  </si>
  <si>
    <t>32002300029336</t>
  </si>
  <si>
    <t>T320600512023090000161698</t>
  </si>
  <si>
    <t>P8Z520233206N000000483</t>
  </si>
  <si>
    <t>颜子寿</t>
  </si>
  <si>
    <t>通州区东社镇严北村10组等</t>
  </si>
  <si>
    <t>332623********5254</t>
  </si>
  <si>
    <t>13******288</t>
  </si>
  <si>
    <t>6224523611002211789</t>
  </si>
  <si>
    <t>T8Z520233206N000000485</t>
  </si>
  <si>
    <t>32002300029337</t>
  </si>
  <si>
    <t>T320600512023090000121717</t>
  </si>
  <si>
    <t>P8Z520233206N000000488</t>
  </si>
  <si>
    <t>袁花能</t>
  </si>
  <si>
    <t>通州区东社镇严北村2组等</t>
  </si>
  <si>
    <t>342601********1516</t>
  </si>
  <si>
    <t>6230664231008302924</t>
  </si>
  <si>
    <t>T8Z520233206N000000510</t>
  </si>
  <si>
    <t>32002300029338</t>
  </si>
  <si>
    <t>04370873</t>
  </si>
  <si>
    <t>T320600512023090000162047</t>
  </si>
  <si>
    <t>P8Z520233206N000000681</t>
  </si>
  <si>
    <t>钟吉余</t>
  </si>
  <si>
    <t>通州区东社镇陈墩村20-31组1030.5亩，中和村8组96.5亩</t>
  </si>
  <si>
    <t>330623********671X</t>
  </si>
  <si>
    <t>13******225</t>
  </si>
  <si>
    <t>6224524211004298675</t>
  </si>
  <si>
    <t>T8Z520233206N000000889</t>
  </si>
  <si>
    <t>32002300029339</t>
  </si>
  <si>
    <t>T320600512023090000186301</t>
  </si>
  <si>
    <t>石港镇</t>
  </si>
  <si>
    <t>P8Z520233206N000000662</t>
  </si>
  <si>
    <t>褚冬均</t>
  </si>
  <si>
    <t>通州区石港镇北渡村1组183亩,睹史院村12组270亩,花市街村三组94.58亩,马道村30-32组105.33亩</t>
  </si>
  <si>
    <t>320683********4118</t>
  </si>
  <si>
    <t>13******662</t>
  </si>
  <si>
    <t>6230664231003985293</t>
  </si>
  <si>
    <t>T8Z520233206N000000784</t>
  </si>
  <si>
    <t>32002300030695</t>
  </si>
  <si>
    <t>李晓耘</t>
  </si>
  <si>
    <t>T320600512023090000196806</t>
  </si>
  <si>
    <t>P8Z520233206N000000625</t>
  </si>
  <si>
    <t>杨建兵</t>
  </si>
  <si>
    <t>通州区石港镇北渡村15组</t>
  </si>
  <si>
    <t>320624********4137</t>
  </si>
  <si>
    <t>13******617</t>
  </si>
  <si>
    <t>3206243401101211632372</t>
  </si>
  <si>
    <t>T8Z520233206N000000792</t>
  </si>
  <si>
    <t>32002300030696</t>
  </si>
  <si>
    <t>T320600512023090000195494</t>
  </si>
  <si>
    <t>P8Z520233206N000000692</t>
  </si>
  <si>
    <t>孙红星</t>
  </si>
  <si>
    <t>通州区石港镇北渡村15组450亩,睹史院村35组130亩</t>
  </si>
  <si>
    <t>320623********7972</t>
  </si>
  <si>
    <t>13******261</t>
  </si>
  <si>
    <t>3206240341010000072429</t>
  </si>
  <si>
    <t>T8Z520233206N000000755</t>
  </si>
  <si>
    <t>32002300030697</t>
  </si>
  <si>
    <t>T320600512023090000254903</t>
  </si>
  <si>
    <t>P8Z520233206N000000696</t>
  </si>
  <si>
    <t>刘成奇</t>
  </si>
  <si>
    <t>通州区石港镇北渡村15组409亩,睹史院村1组90亩</t>
  </si>
  <si>
    <t>342601********2218</t>
  </si>
  <si>
    <t>13******726</t>
  </si>
  <si>
    <t>6230664231005650291</t>
  </si>
  <si>
    <t>T8Z520233206N000000789</t>
  </si>
  <si>
    <t>32002300030698</t>
  </si>
  <si>
    <t>T320600512023090000211543</t>
  </si>
  <si>
    <t>P8Z520233206N000000521</t>
  </si>
  <si>
    <t>金国强</t>
  </si>
  <si>
    <t>通州区石港镇睹史院村12组220亩，北渡村32组23亩</t>
  </si>
  <si>
    <t>320624********411X</t>
  </si>
  <si>
    <t>18******428</t>
  </si>
  <si>
    <t>3206243401101211393841</t>
  </si>
  <si>
    <t>T8Z520233206N000000757</t>
  </si>
  <si>
    <t>32002300030699</t>
  </si>
  <si>
    <t>T320600512023090000179872</t>
  </si>
  <si>
    <t>P8Z520233206N000000522</t>
  </si>
  <si>
    <t>姜建军</t>
  </si>
  <si>
    <t>通州区石港镇北渡村37组220亩，睹史院村20组70亩</t>
  </si>
  <si>
    <t>320624********4114</t>
  </si>
  <si>
    <t>18******832</t>
  </si>
  <si>
    <t>6230664231004400177</t>
  </si>
  <si>
    <t>T8Z520233206N000000770</t>
  </si>
  <si>
    <t>32002300030700</t>
  </si>
  <si>
    <t>T320600512023090000161033</t>
  </si>
  <si>
    <t>P8Z520233206N000000626</t>
  </si>
  <si>
    <t>孙继华</t>
  </si>
  <si>
    <t>通州区石港镇北渡村38组</t>
  </si>
  <si>
    <t>320624********4315</t>
  </si>
  <si>
    <t>13******864</t>
  </si>
  <si>
    <t>3206230101010000008446</t>
  </si>
  <si>
    <t>T8Z520233206N000000795</t>
  </si>
  <si>
    <t>32002300030701</t>
  </si>
  <si>
    <t>T320600512023090000187345</t>
  </si>
  <si>
    <t>P8Z520233206N000000627</t>
  </si>
  <si>
    <t>赵新国</t>
  </si>
  <si>
    <t>通州区石港镇北渡村43组174亩，石东村7组50亩</t>
  </si>
  <si>
    <t>320624********4130</t>
  </si>
  <si>
    <t>13******033</t>
  </si>
  <si>
    <t>6230664231004470360</t>
  </si>
  <si>
    <t>T8Z520233206N000000752</t>
  </si>
  <si>
    <t>32002300030702</t>
  </si>
  <si>
    <t>T320600512023090000180295</t>
  </si>
  <si>
    <t>P8Z520233206N000000519</t>
  </si>
  <si>
    <t>李均</t>
  </si>
  <si>
    <t>通州区石港镇北渡村50组221亩，志田村9组155.22亩</t>
  </si>
  <si>
    <t>320624********4175</t>
  </si>
  <si>
    <t>15******776</t>
  </si>
  <si>
    <t>3206243401101211570702</t>
  </si>
  <si>
    <t>T8Z520233206N000000781</t>
  </si>
  <si>
    <t>32002300030703</t>
  </si>
  <si>
    <t>T320600512023090000180294</t>
  </si>
  <si>
    <t>P8Z520233206N000000664</t>
  </si>
  <si>
    <t>孙卫兵</t>
  </si>
  <si>
    <t>通州区石港镇睹史院村4组270亩，北渡村22组30亩</t>
  </si>
  <si>
    <t>15******074</t>
  </si>
  <si>
    <t>6230664231005151753</t>
  </si>
  <si>
    <t>T8Z520233206N000000779</t>
  </si>
  <si>
    <t>32002300030704</t>
  </si>
  <si>
    <t>T320600512023090000196809</t>
  </si>
  <si>
    <t>P8Z520233206N000000629</t>
  </si>
  <si>
    <t>戴宝良</t>
  </si>
  <si>
    <t>通州区石港镇睹史院村41组</t>
  </si>
  <si>
    <t>320624********4117</t>
  </si>
  <si>
    <t>6230664231004400201</t>
  </si>
  <si>
    <t>T8Z520233206N000000793</t>
  </si>
  <si>
    <t>32002300030705</t>
  </si>
  <si>
    <t>T320600512023090000187687</t>
  </si>
  <si>
    <t>P8Z520233206N000000518</t>
  </si>
  <si>
    <t>朱立国</t>
  </si>
  <si>
    <t>通州区石港镇志田村3组、5组、6组等180亩，睹史院村18组20亩</t>
  </si>
  <si>
    <t>13******436</t>
  </si>
  <si>
    <t>3206243401101211336211</t>
  </si>
  <si>
    <t>T8Z520233206N000000769</t>
  </si>
  <si>
    <t>32002300030706</t>
  </si>
  <si>
    <t>T320600512023090000180293</t>
  </si>
  <si>
    <t>P8Z520233206N000000697</t>
  </si>
  <si>
    <t>朱永南</t>
  </si>
  <si>
    <t>通州区石港镇花市街村45组</t>
  </si>
  <si>
    <t>320624********4719</t>
  </si>
  <si>
    <t>13******612</t>
  </si>
  <si>
    <t>6230664231000454210</t>
  </si>
  <si>
    <t>T8Z520233206N000000763</t>
  </si>
  <si>
    <t>32002300030707</t>
  </si>
  <si>
    <t>T320600512023090000215990</t>
  </si>
  <si>
    <t>P8Z520233206N000000667</t>
  </si>
  <si>
    <t>顾其均</t>
  </si>
  <si>
    <t>通州区石港镇花市街村26组</t>
  </si>
  <si>
    <t>320624********4713</t>
  </si>
  <si>
    <t>19******578</t>
  </si>
  <si>
    <t>6230664231004989005</t>
  </si>
  <si>
    <t>T8Z520233206N000000767</t>
  </si>
  <si>
    <t>32002300030708</t>
  </si>
  <si>
    <t>T320600512023090000180292</t>
  </si>
  <si>
    <t>P8Z520233206N000000666</t>
  </si>
  <si>
    <t>胡月琴</t>
  </si>
  <si>
    <t>通州区石港镇花市街村13组</t>
  </si>
  <si>
    <t>320624********4747</t>
  </si>
  <si>
    <t>13******893</t>
  </si>
  <si>
    <t>6230664231004425455</t>
  </si>
  <si>
    <t>T8Z520233206N000000771</t>
  </si>
  <si>
    <t>32002300030709</t>
  </si>
  <si>
    <t>T320600512023090000196810</t>
  </si>
  <si>
    <t>P8Z520233206N000000630</t>
  </si>
  <si>
    <t>郭全东</t>
  </si>
  <si>
    <t>通州区石港镇花市街村8组</t>
  </si>
  <si>
    <t>13******065</t>
  </si>
  <si>
    <t>6230664231009405874</t>
  </si>
  <si>
    <t>T8Z520233206N000000783</t>
  </si>
  <si>
    <t>32002300030710</t>
  </si>
  <si>
    <t>T320600512023090000196811</t>
  </si>
  <si>
    <t>P8Z520233206N000000628</t>
  </si>
  <si>
    <t>陈锋</t>
  </si>
  <si>
    <t>通州区石港镇花市街村25组、26组45-49组</t>
  </si>
  <si>
    <t>18******843</t>
  </si>
  <si>
    <t>6230664231008719978</t>
  </si>
  <si>
    <t>T8Z520233206N000000754</t>
  </si>
  <si>
    <t>32002300030711</t>
  </si>
  <si>
    <t>2023.6.19/2023.8.22</t>
  </si>
  <si>
    <t>934883.97/
2520</t>
  </si>
  <si>
    <t>南通市通州区石港镇财政局/陈荣平</t>
  </si>
  <si>
    <t>77538726/95129485</t>
  </si>
  <si>
    <t>T320600512023060000141776</t>
  </si>
  <si>
    <t>T320600512023080000166618</t>
  </si>
  <si>
    <t>P8Z520233206N000000669</t>
  </si>
  <si>
    <t>赵益锋</t>
  </si>
  <si>
    <t>通州区石港镇江海村1-7组</t>
  </si>
  <si>
    <t>320624********4857</t>
  </si>
  <si>
    <t>3206243601101211337374</t>
  </si>
  <si>
    <t>T8Z520233206N000000788</t>
  </si>
  <si>
    <t>32002300030712</t>
  </si>
  <si>
    <t>05323354</t>
  </si>
  <si>
    <t>T320600512023090000211541</t>
  </si>
  <si>
    <t>P8Z520233206N000000631</t>
  </si>
  <si>
    <t>徐志成</t>
  </si>
  <si>
    <t>通州区石港镇江海7-12组</t>
  </si>
  <si>
    <t>320624********4856</t>
  </si>
  <si>
    <t>13******669</t>
  </si>
  <si>
    <t>6230664231006901990</t>
  </si>
  <si>
    <t>T8Z520233206N000000790</t>
  </si>
  <si>
    <t>32002300030713</t>
  </si>
  <si>
    <t>T320600512023090000195066</t>
  </si>
  <si>
    <t>P8Z520233206N000000633</t>
  </si>
  <si>
    <t>杨卫东</t>
  </si>
  <si>
    <t>通州区石港镇江海村13、14、15、18组</t>
  </si>
  <si>
    <t>320624********4853</t>
  </si>
  <si>
    <t>13******286</t>
  </si>
  <si>
    <t>6230664231008644481</t>
  </si>
  <si>
    <t>T8Z520233206N000000787</t>
  </si>
  <si>
    <t>32002300030714</t>
  </si>
  <si>
    <t>06552907</t>
  </si>
  <si>
    <t>T320600512023090000195065</t>
  </si>
  <si>
    <t>P8Z520233206N000000694</t>
  </si>
  <si>
    <t>翟建成</t>
  </si>
  <si>
    <t>通州区石港镇江海村17组、22组、24组、25组</t>
  </si>
  <si>
    <t>320624********4855</t>
  </si>
  <si>
    <t>13******538</t>
  </si>
  <si>
    <t>3206243601101211409135</t>
  </si>
  <si>
    <t>T8Z520233206N000000766</t>
  </si>
  <si>
    <t>32002300030715</t>
  </si>
  <si>
    <t>T320600512023090000254904</t>
  </si>
  <si>
    <t>P8Z520233206N000000793</t>
  </si>
  <si>
    <t>韩志刚</t>
  </si>
  <si>
    <t>通州区石港镇江海村20-24、29-32、41、44、47-49组</t>
  </si>
  <si>
    <t>320683********4856</t>
  </si>
  <si>
    <t>13******623</t>
  </si>
  <si>
    <t>6230664231008087004</t>
  </si>
  <si>
    <t>T8Z520233206N000000794</t>
  </si>
  <si>
    <t>32002300030716</t>
  </si>
  <si>
    <t>2023.10.9</t>
  </si>
  <si>
    <t>T320600512023100000034706</t>
  </si>
  <si>
    <t>P8Z520233206N000000632</t>
  </si>
  <si>
    <t>朱晓波</t>
  </si>
  <si>
    <t>通州区石港镇江海村41、44、45、46组</t>
  </si>
  <si>
    <t>320624********485X</t>
  </si>
  <si>
    <t>13******050</t>
  </si>
  <si>
    <t>3206240341010000079654</t>
  </si>
  <si>
    <t>T8Z520233206N000000765</t>
  </si>
  <si>
    <t>32002300030717</t>
  </si>
  <si>
    <t>T320600512023090000195064</t>
  </si>
  <si>
    <t>P8Z520233206N000000645</t>
  </si>
  <si>
    <t>李永忠</t>
  </si>
  <si>
    <t>通州区石港镇江海村3、19、22、24-28、32-33组</t>
  </si>
  <si>
    <t>342622********4418</t>
  </si>
  <si>
    <t>15******113</t>
  </si>
  <si>
    <t>6230664231002890726</t>
  </si>
  <si>
    <t>T8Z520233206N000000761</t>
  </si>
  <si>
    <t>32002300030718</t>
  </si>
  <si>
    <t>06572907</t>
  </si>
  <si>
    <t>T320600512023090000195063</t>
  </si>
  <si>
    <t>P8Z520233206N000000665</t>
  </si>
  <si>
    <t>孙福明</t>
  </si>
  <si>
    <t>通州区石港镇江海村29组、30组、36组172.09亩、四港村51组50亩</t>
  </si>
  <si>
    <t>342622********4592</t>
  </si>
  <si>
    <t>13******484</t>
  </si>
  <si>
    <t>6230664231009404786</t>
  </si>
  <si>
    <t>T8Z520233206N000000798</t>
  </si>
  <si>
    <t>32002300030719</t>
  </si>
  <si>
    <t>T320600512023090000119362</t>
  </si>
  <si>
    <t>P8Z520233206N000000530</t>
  </si>
  <si>
    <t>吴长福</t>
  </si>
  <si>
    <t>通州区石港镇金庄居5组460亩，志田村23组等173亩</t>
  </si>
  <si>
    <t>320624********4858</t>
  </si>
  <si>
    <t>13******651</t>
  </si>
  <si>
    <t>3206243601101211711871</t>
  </si>
  <si>
    <t>T8Z520233206N000000861</t>
  </si>
  <si>
    <t>32002300030720</t>
  </si>
  <si>
    <t>吴春梅</t>
  </si>
  <si>
    <t>T320600512023090000173824</t>
  </si>
  <si>
    <t>P8Z520233206N000000795</t>
  </si>
  <si>
    <t>顾井周</t>
  </si>
  <si>
    <t>通州区石港镇乐观村9组</t>
  </si>
  <si>
    <t>15******606</t>
  </si>
  <si>
    <t>6230664231004345364</t>
  </si>
  <si>
    <t>T8Z520233206N000000797</t>
  </si>
  <si>
    <t>32002300030721</t>
  </si>
  <si>
    <t>T320600512023090000211547</t>
  </si>
  <si>
    <t>P8Z520233206N000000659</t>
  </si>
  <si>
    <t>吴志友</t>
  </si>
  <si>
    <t>通州区石港镇乐观村46组</t>
  </si>
  <si>
    <t>320624********4712</t>
  </si>
  <si>
    <t>13******001</t>
  </si>
  <si>
    <t>6230664231001131361</t>
  </si>
  <si>
    <t>T8Z520233206N000000764</t>
  </si>
  <si>
    <t>32002300030722</t>
  </si>
  <si>
    <t>T320600512023090000201123</t>
  </si>
  <si>
    <t>P8Z520233206N000000636</t>
  </si>
  <si>
    <t>王道清</t>
  </si>
  <si>
    <t>通州区石港镇新貌村1-5、7、15-16、18-22、37、44组390亩，乐观村17组80亩，马道村31组等30亩</t>
  </si>
  <si>
    <t>320624********4735</t>
  </si>
  <si>
    <t>15******012</t>
  </si>
  <si>
    <t>6230664231004497405</t>
  </si>
  <si>
    <t>T8Z520233206N000000796</t>
  </si>
  <si>
    <t>32002300030723</t>
  </si>
  <si>
    <t>T320600512023090000173309</t>
  </si>
  <si>
    <t>P8Z520233206N000000663</t>
  </si>
  <si>
    <t>徐益锋</t>
  </si>
  <si>
    <t>通州区石港镇马道村10组</t>
  </si>
  <si>
    <t>320683********4711</t>
  </si>
  <si>
    <t>13******639</t>
  </si>
  <si>
    <t>6230664231004400409</t>
  </si>
  <si>
    <t>T8Z520233206N000000863</t>
  </si>
  <si>
    <t>32002300030724</t>
  </si>
  <si>
    <t>T320600512023090000211546</t>
  </si>
  <si>
    <t>P8Z520233206N000000668</t>
  </si>
  <si>
    <t>张建</t>
  </si>
  <si>
    <t>通州区石港镇石东村33组等</t>
  </si>
  <si>
    <t>320624********4110</t>
  </si>
  <si>
    <t>6230664231001520779</t>
  </si>
  <si>
    <t>T8Z520233206N000000758</t>
  </si>
  <si>
    <t>32002300030725</t>
  </si>
  <si>
    <t>07094353</t>
  </si>
  <si>
    <t>T320600512023090000211545</t>
  </si>
  <si>
    <t>P8Z520233206N000000797</t>
  </si>
  <si>
    <t>颜志荣</t>
  </si>
  <si>
    <t>通州区石港镇石东村35组等</t>
  </si>
  <si>
    <t>15******236</t>
  </si>
  <si>
    <t>3206240341010000001684</t>
  </si>
  <si>
    <t>T8Z520233206N000000776</t>
  </si>
  <si>
    <t>32002300030726</t>
  </si>
  <si>
    <t>T320600512023100000035348</t>
  </si>
  <si>
    <t>P8Z520233206N000000695</t>
  </si>
  <si>
    <t>张益飞</t>
  </si>
  <si>
    <t>通州区石港镇石东村26组</t>
  </si>
  <si>
    <t>320683********4111</t>
  </si>
  <si>
    <t>18******310</t>
  </si>
  <si>
    <t>6230664231004553595</t>
  </si>
  <si>
    <t>T8Z520233206N000000786</t>
  </si>
  <si>
    <t>32002300030727</t>
  </si>
  <si>
    <t>03342912</t>
  </si>
  <si>
    <t>T320600512023090000196808</t>
  </si>
  <si>
    <t>P8Z520233206N000000523</t>
  </si>
  <si>
    <t>殷俊</t>
  </si>
  <si>
    <t>通州区石港镇四港村4组</t>
  </si>
  <si>
    <t>320624********4859</t>
  </si>
  <si>
    <t>15******901</t>
  </si>
  <si>
    <t>6230664231002997406</t>
  </si>
  <si>
    <t>T8Z520233206N000000778</t>
  </si>
  <si>
    <t>32002300030728</t>
  </si>
  <si>
    <t>T320600512023090000179874</t>
  </si>
  <si>
    <t>P8Z520233206N000000527</t>
  </si>
  <si>
    <t>殷建国</t>
  </si>
  <si>
    <t>320624********4851</t>
  </si>
  <si>
    <t>6230664231000681614</t>
  </si>
  <si>
    <t>T8Z520233206N000000760</t>
  </si>
  <si>
    <t>32002300030729</t>
  </si>
  <si>
    <t>T320600512023090000170565</t>
  </si>
  <si>
    <t>P8Z520233206N000000691</t>
  </si>
  <si>
    <t>王建均</t>
  </si>
  <si>
    <t>通州区石港镇四港村10组</t>
  </si>
  <si>
    <t>320624********4878</t>
  </si>
  <si>
    <t>68******</t>
  </si>
  <si>
    <t>3206243601101211256594</t>
  </si>
  <si>
    <t>T8Z520233206N000000762</t>
  </si>
  <si>
    <t>32002300030730</t>
  </si>
  <si>
    <t>T320600512023090000211544</t>
  </si>
  <si>
    <t>P8Z520233206N000000637</t>
  </si>
  <si>
    <t>钱宏华</t>
  </si>
  <si>
    <t>通州区石港镇新貌村13-14、18、45组</t>
  </si>
  <si>
    <t>320624********471X</t>
  </si>
  <si>
    <t>13******583</t>
  </si>
  <si>
    <t>6230664231004565334</t>
  </si>
  <si>
    <t>T8Z520233206N000000756</t>
  </si>
  <si>
    <t>32002300030731</t>
  </si>
  <si>
    <t>T320600512023090000160183</t>
  </si>
  <si>
    <t>P8Z520233206N000000638</t>
  </si>
  <si>
    <t>陈杰</t>
  </si>
  <si>
    <t>通州区石港镇新貌村22、24-29、36、39组</t>
  </si>
  <si>
    <t>17******081</t>
  </si>
  <si>
    <t>3206240331010000013182</t>
  </si>
  <si>
    <t>T8Z520233206N000000772</t>
  </si>
  <si>
    <t>32002300030732</t>
  </si>
  <si>
    <t>T320600512023090000195062</t>
  </si>
  <si>
    <t>P8Z520233206N000000639</t>
  </si>
  <si>
    <t>张振强</t>
  </si>
  <si>
    <t>通州区石港镇新貌村32、34-35、37-38、61组</t>
  </si>
  <si>
    <t>15******102</t>
  </si>
  <si>
    <t>3206240341010000064027</t>
  </si>
  <si>
    <t>T8Z520233206N000000774</t>
  </si>
  <si>
    <t>32002300030733</t>
  </si>
  <si>
    <t>T320600512023090000160181</t>
  </si>
  <si>
    <t>P8Z520233206N000000646</t>
  </si>
  <si>
    <t>张家玉</t>
  </si>
  <si>
    <t>通州区石港镇新貌村6-9、15组</t>
  </si>
  <si>
    <t>320624********4737</t>
  </si>
  <si>
    <t>13******525</t>
  </si>
  <si>
    <t>6230664231004449463</t>
  </si>
  <si>
    <t>T8Z520233206N000000791</t>
  </si>
  <si>
    <t>32002300030734</t>
  </si>
  <si>
    <t>T320600512023090000195495</t>
  </si>
  <si>
    <t>P8Z520233206N000000698</t>
  </si>
  <si>
    <t>孙洪箭</t>
  </si>
  <si>
    <t>通州区石港镇北渡村16、17、18、20、21、28组217亩，志田村1-15组88.7亩</t>
  </si>
  <si>
    <t>320624********4738</t>
  </si>
  <si>
    <t>3206240341010000028638</t>
  </si>
  <si>
    <t>T8Z520233206N000000782</t>
  </si>
  <si>
    <t>32002300030735</t>
  </si>
  <si>
    <t>于培</t>
  </si>
  <si>
    <t>T320600512023090000212098</t>
  </si>
  <si>
    <t>P8Z520233206N000000635</t>
  </si>
  <si>
    <t>吴旭华</t>
  </si>
  <si>
    <t>通州区石港镇志田村58组等</t>
  </si>
  <si>
    <t>15******211</t>
  </si>
  <si>
    <t>6230664231004400755</t>
  </si>
  <si>
    <t>T8Z520233206N000000768</t>
  </si>
  <si>
    <t>32002300030736</t>
  </si>
  <si>
    <t>T320600512023090000195061</t>
  </si>
  <si>
    <t>P8Z520233206N000000702</t>
  </si>
  <si>
    <t>褚国民</t>
  </si>
  <si>
    <t>通州区石港镇志田村16组等</t>
  </si>
  <si>
    <t>320623********7354</t>
  </si>
  <si>
    <t>13******362</t>
  </si>
  <si>
    <t>6230663931002877653</t>
  </si>
  <si>
    <t>T8Z520233206N000000780</t>
  </si>
  <si>
    <t>32002300030737</t>
  </si>
  <si>
    <t>T320600512023090000208499</t>
  </si>
  <si>
    <t>P8Z520233206N000000699</t>
  </si>
  <si>
    <t>王新义</t>
  </si>
  <si>
    <t>通州区石港镇志田村5组等</t>
  </si>
  <si>
    <t>320624********4116</t>
  </si>
  <si>
    <t>15******382</t>
  </si>
  <si>
    <t>3206243401101212403893</t>
  </si>
  <si>
    <t>T8Z520233206N000000759</t>
  </si>
  <si>
    <t>32002300030738</t>
  </si>
  <si>
    <t>T320600512023090000254902</t>
  </si>
  <si>
    <t>P8Z520233206N000000701</t>
  </si>
  <si>
    <t>钱夕梅</t>
  </si>
  <si>
    <t>通州区石港镇新貌村5、10组</t>
  </si>
  <si>
    <t>320624********4125</t>
  </si>
  <si>
    <t>15******309</t>
  </si>
  <si>
    <t>6228480427981877272</t>
  </si>
  <si>
    <t>T8Z520233206N000000867</t>
  </si>
  <si>
    <t>32002300030739</t>
  </si>
  <si>
    <t>T320600512023090000195929</t>
  </si>
  <si>
    <t>P8Z520233206N000000520</t>
  </si>
  <si>
    <t>任志琴</t>
  </si>
  <si>
    <t>通州区石港镇石西居28组</t>
  </si>
  <si>
    <t>320624********4745</t>
  </si>
  <si>
    <t>13******503</t>
  </si>
  <si>
    <t>3206240371010000061492</t>
  </si>
  <si>
    <t>T8Z520233206N000000773</t>
  </si>
  <si>
    <t>32002300030740</t>
  </si>
  <si>
    <t>05111890</t>
  </si>
  <si>
    <t>T320600512023090000179873</t>
  </si>
  <si>
    <t>P8Z520233206N000000643</t>
  </si>
  <si>
    <t>张卫国</t>
  </si>
  <si>
    <t>通州区石港镇金庄居10、13-14、24-27、29-30、34组</t>
  </si>
  <si>
    <t>342601********2516</t>
  </si>
  <si>
    <t>15******722</t>
  </si>
  <si>
    <t>6230661131001423359</t>
  </si>
  <si>
    <t>T8Z520233206N000000869</t>
  </si>
  <si>
    <t>32002300030741</t>
  </si>
  <si>
    <t>T320600512023090000148363</t>
  </si>
  <si>
    <t>P8Z520233206N000000443</t>
  </si>
  <si>
    <t>王彬</t>
  </si>
  <si>
    <t>通州区刘桥镇慎修村1-2、4、15-17、19组290亩，刘桥社区王东桥村4组207.91亩，新中村18、30-32、35-36、38组194.16亩</t>
  </si>
  <si>
    <t>320683********5310</t>
  </si>
  <si>
    <t>15******033</t>
  </si>
  <si>
    <t>6230664231007101533</t>
  </si>
  <si>
    <t>T8Z520233206N000000711</t>
  </si>
  <si>
    <t>32002300030742</t>
  </si>
  <si>
    <t>2023.6.15/2023.9.4</t>
  </si>
  <si>
    <t>1669317.74/
1494.88</t>
  </si>
  <si>
    <t>南通市通州区刘桥镇财政收付中心/曾红丽</t>
  </si>
  <si>
    <t>94888843/26379676</t>
  </si>
  <si>
    <t>T320600512023060000118950</t>
  </si>
  <si>
    <t>T320600512023090000023902</t>
  </si>
  <si>
    <t>P8Z520233206N000000531</t>
  </si>
  <si>
    <t>张平</t>
  </si>
  <si>
    <t>通州区刘桥镇徐园村58-61组等421.06亩，刘桥社区王东桥村9组44.94亩</t>
  </si>
  <si>
    <t>15******777</t>
  </si>
  <si>
    <t>6230664231008704863</t>
  </si>
  <si>
    <t>T8Z520233206N000000713</t>
  </si>
  <si>
    <t>32002300030743</t>
  </si>
  <si>
    <t>2023.6.15</t>
  </si>
  <si>
    <t>P8Z520233206N000000499</t>
  </si>
  <si>
    <t>闻建</t>
  </si>
  <si>
    <t>通州区刘桥镇刘桥社区王东桥村6组202.7亩，慎修村18-19、21-23组48亩</t>
  </si>
  <si>
    <t>320624********5037</t>
  </si>
  <si>
    <t>13******458</t>
  </si>
  <si>
    <t>6230664231004994245</t>
  </si>
  <si>
    <t>T8Z520233206N000000714</t>
  </si>
  <si>
    <t>32002300030744</t>
  </si>
  <si>
    <t>2023.6.15/2023.9.11</t>
  </si>
  <si>
    <t>1669317.74/
541.51</t>
  </si>
  <si>
    <t>南通市通州区刘桥镇财政收付中心/陈容容</t>
  </si>
  <si>
    <t>94888843/74418221</t>
  </si>
  <si>
    <t>T320600512023090000095392</t>
  </si>
  <si>
    <t>P8Z520233206N000000500</t>
  </si>
  <si>
    <t>吴振熙</t>
  </si>
  <si>
    <t>通州区刘桥镇刘桥社区燕港16组</t>
  </si>
  <si>
    <t>320624********5077</t>
  </si>
  <si>
    <t>6230664231004429788</t>
  </si>
  <si>
    <t>T8Z520233206N000000553</t>
  </si>
  <si>
    <t>32002300030745</t>
  </si>
  <si>
    <t>2023.6.15/2023.9.12</t>
  </si>
  <si>
    <t>1669317.74/
648.62</t>
  </si>
  <si>
    <t>南通市通州区刘桥镇财政收付中心/魏小燕</t>
  </si>
  <si>
    <t>94888843/57210792</t>
  </si>
  <si>
    <t>T320600512023090000110068</t>
  </si>
  <si>
    <t>P8Z520233206N000000682</t>
  </si>
  <si>
    <t>王可山</t>
  </si>
  <si>
    <t>通州区刘桥镇刘桥社区王东桥11组、闻桥3组等</t>
  </si>
  <si>
    <t>342622********4213</t>
  </si>
  <si>
    <t>13******163</t>
  </si>
  <si>
    <t>6230664231008287505</t>
  </si>
  <si>
    <t>T8Z520233206N000000892</t>
  </si>
  <si>
    <t>32002300030746</t>
  </si>
  <si>
    <t>P8Z520233206N000000516</t>
  </si>
  <si>
    <t>南通市通州区凤仙粮食种植农地专业合作社</t>
  </si>
  <si>
    <t>通州区刘桥镇刘桥社区王东桥10组、闻桥11组</t>
  </si>
  <si>
    <t>933206********5AXU</t>
  </si>
  <si>
    <t>13******240</t>
  </si>
  <si>
    <t>3206240301010000179531</t>
  </si>
  <si>
    <t>T8Z520233206N000000576</t>
  </si>
  <si>
    <t>32002300030747</t>
  </si>
  <si>
    <t>2023.6.15/2023.9.19</t>
  </si>
  <si>
    <t>1669317.74/345.6</t>
  </si>
  <si>
    <t>南通市通州区刘桥镇财政收付中心/南通市通州区凤仙粮食种植农地专业合作社</t>
  </si>
  <si>
    <t>94888843/89783498</t>
  </si>
  <si>
    <t>T320600512023090000173839</t>
  </si>
  <si>
    <t>P8Z520233206N000000685</t>
  </si>
  <si>
    <t>通州区刘桥镇极孝村2-3、5、7、9、20组等900.51亩，新联居卞西11组等200.92亩，尹家园村10-12组等350亩，苏池村13、17、19组90亩</t>
  </si>
  <si>
    <t>T8Z520233206N000000893</t>
  </si>
  <si>
    <t>32002300030748</t>
  </si>
  <si>
    <t>1669317.74/
3329.48</t>
  </si>
  <si>
    <t>南通市通州区刘桥镇财政收付中心/孙福明</t>
  </si>
  <si>
    <t>94888843/78397797</t>
  </si>
  <si>
    <t>T320600512023090000119360</t>
  </si>
  <si>
    <t>P8Z520233206N000000501</t>
  </si>
  <si>
    <t>司建刚</t>
  </si>
  <si>
    <t>通州区刘桥镇新联居刘家桥3-4、13、16、19-22组273.71亩，极孝村渔场13-14组63.6亩</t>
  </si>
  <si>
    <t>320624********5158</t>
  </si>
  <si>
    <t>13******635</t>
  </si>
  <si>
    <t>3206243101101001153682</t>
  </si>
  <si>
    <t>T8Z520233206N000000716</t>
  </si>
  <si>
    <t>32002300030749</t>
  </si>
  <si>
    <t>P8Z520233206N000000642</t>
  </si>
  <si>
    <t>魏安生</t>
  </si>
  <si>
    <t>通州区刘桥镇新联居卞西1、6-8、10-12组202.55亩，尹家园村44-45、48组54亩，米三桥村28组44.16亩</t>
  </si>
  <si>
    <t>342601********1534</t>
  </si>
  <si>
    <t>13******633</t>
  </si>
  <si>
    <t>6230664231009990305</t>
  </si>
  <si>
    <t>T8Z520233206N000000717</t>
  </si>
  <si>
    <t>32002300030750</t>
  </si>
  <si>
    <t>P8Z520233206N000000504</t>
  </si>
  <si>
    <t>曹国兵</t>
  </si>
  <si>
    <t>通州区刘桥镇新联居刘家桥6-9组</t>
  </si>
  <si>
    <t>6230664231005051045</t>
  </si>
  <si>
    <t>T8Z520233206N000000545</t>
  </si>
  <si>
    <t>32002300030751</t>
  </si>
  <si>
    <t>P8Z520233206N000000506</t>
  </si>
  <si>
    <t>南通青园蔬菜专业合作社</t>
  </si>
  <si>
    <t>通州区刘桥镇新联居3-6、8组</t>
  </si>
  <si>
    <t>933206********9291</t>
  </si>
  <si>
    <t>13******918</t>
  </si>
  <si>
    <t>3206240311010000020318</t>
  </si>
  <si>
    <t>T8Z520233206N000000568</t>
  </si>
  <si>
    <t>32002300030752</t>
  </si>
  <si>
    <t>P8Z520233206N000000525</t>
  </si>
  <si>
    <t>付泽元</t>
  </si>
  <si>
    <t>通州区刘桥镇新联居9组等380亩，长岸村17组64亩</t>
  </si>
  <si>
    <t>342601********1818</t>
  </si>
  <si>
    <t>15******967</t>
  </si>
  <si>
    <t>6230664233011389187</t>
  </si>
  <si>
    <t>T8Z520233206N000000718</t>
  </si>
  <si>
    <t>32002300030753</t>
  </si>
  <si>
    <t>2023.6.15/2023.9.5</t>
  </si>
  <si>
    <t>1669317.74/
460.8</t>
  </si>
  <si>
    <t>南通市通州区刘桥镇财政收付中心/付泽元</t>
  </si>
  <si>
    <t>94888843/69285696</t>
  </si>
  <si>
    <t>T320600512023090000040730</t>
  </si>
  <si>
    <t>P8Z520233206N000000796</t>
  </si>
  <si>
    <t>陈汇明</t>
  </si>
  <si>
    <t>通州区刘桥镇慎修村15、20、24-26、30-37、47、49、52组330亩，徐园村3、9组等120亩，刘桥社区王东桥2组20亩</t>
  </si>
  <si>
    <t>320624********5019</t>
  </si>
  <si>
    <t>13******692</t>
  </si>
  <si>
    <t>3206243001101000611076</t>
  </si>
  <si>
    <t>T8Z520233206N000000719</t>
  </si>
  <si>
    <t>32002300030754</t>
  </si>
  <si>
    <t>2023.6.15/2023.10.9</t>
  </si>
  <si>
    <t>1669317.74/
1015.2</t>
  </si>
  <si>
    <t>南通市通州区刘桥镇财政收付中心/南通启杰农机专业合作社</t>
  </si>
  <si>
    <t>94888843/47402650</t>
  </si>
  <si>
    <t>T320600512023100000042145</t>
  </si>
  <si>
    <t>P8Z520233206N000000755</t>
  </si>
  <si>
    <t>郭建军</t>
  </si>
  <si>
    <t>通州区刘桥镇慎修村25、30、39-40、43-46、50、52组200亩，徐园村63组等100亩</t>
  </si>
  <si>
    <t>320624********5010</t>
  </si>
  <si>
    <t>18******022</t>
  </si>
  <si>
    <t>6230664233003391944</t>
  </si>
  <si>
    <t>T8Z520233206N000000542</t>
  </si>
  <si>
    <t>32002300030755</t>
  </si>
  <si>
    <t>2023.6.15/2023.10.8</t>
  </si>
  <si>
    <t>1669317.74/
648</t>
  </si>
  <si>
    <t>南通市通州区刘桥镇财政收付中心/郭玉霞</t>
  </si>
  <si>
    <t>94888843/09617034</t>
  </si>
  <si>
    <t>T320600512023100000021627</t>
  </si>
  <si>
    <t>P8Z520233206N000000686</t>
  </si>
  <si>
    <t>孙良明</t>
  </si>
  <si>
    <t>通州区刘桥镇慎修村3-4、6-7、9-11、17、25、28、47-49、51组710亩，徐园村1-6、17组等191.63亩</t>
  </si>
  <si>
    <t>342622********4313</t>
  </si>
  <si>
    <t>15******862</t>
  </si>
  <si>
    <t>6230664231009432480</t>
  </si>
  <si>
    <t>T8Z520233206N000000894</t>
  </si>
  <si>
    <t>32002300030756</t>
  </si>
  <si>
    <t>P8Z520233206N000000502</t>
  </si>
  <si>
    <t>顾国强</t>
  </si>
  <si>
    <t>通州区刘桥镇徐园村金桥5-10、13-25组</t>
  </si>
  <si>
    <t>320624********5013</t>
  </si>
  <si>
    <t>15******000</t>
  </si>
  <si>
    <t>6224524211003273349</t>
  </si>
  <si>
    <t>T8Z520233206N000000556</t>
  </si>
  <si>
    <t>32002300030757</t>
  </si>
  <si>
    <t>2023.6.15/2023.9.7</t>
  </si>
  <si>
    <t>1669317.74/
1225.39</t>
  </si>
  <si>
    <t>南通市通州区刘桥镇财政收付中心/陆建云</t>
  </si>
  <si>
    <t>94888843/54831177</t>
  </si>
  <si>
    <t>T320600512023090000070067</t>
  </si>
  <si>
    <t>P8Z520233206N000000528</t>
  </si>
  <si>
    <t>任家明</t>
  </si>
  <si>
    <t>通州区刘桥镇徐园村金桥1-2、8组等</t>
  </si>
  <si>
    <t>342601********1515</t>
  </si>
  <si>
    <t>13******376</t>
  </si>
  <si>
    <t>6230664231008704871</t>
  </si>
  <si>
    <t>T8Z520233206N000000567</t>
  </si>
  <si>
    <t>32002300030758</t>
  </si>
  <si>
    <t>P8Z520233206N000000532</t>
  </si>
  <si>
    <t>盛诗保</t>
  </si>
  <si>
    <t>通州区刘桥镇徐园村75-77组等266.79亩，新联居刘家桥5、11组47.44亩</t>
  </si>
  <si>
    <t>342622********4357</t>
  </si>
  <si>
    <t>17******114</t>
  </si>
  <si>
    <t>6230664231009423935</t>
  </si>
  <si>
    <t>T8Z520233206N000000565</t>
  </si>
  <si>
    <t>32002300030759</t>
  </si>
  <si>
    <t>2023.6.15/2023.9.14</t>
  </si>
  <si>
    <t>1669317.74/
678.73</t>
  </si>
  <si>
    <t>南通市通州区刘桥镇财政收付中心/盛诗保</t>
  </si>
  <si>
    <t>94888843/94545252</t>
  </si>
  <si>
    <t>T320600512023090000131439</t>
  </si>
  <si>
    <t>P8Z520233206N000000505</t>
  </si>
  <si>
    <t>吕成清</t>
  </si>
  <si>
    <t>通州区刘桥镇徐园村宋店5-6、20-21组、金桥18-24组</t>
  </si>
  <si>
    <t>320624********5034</t>
  </si>
  <si>
    <t>15******531</t>
  </si>
  <si>
    <t>6230664231009992319</t>
  </si>
  <si>
    <t>T8Z520233206N000000720</t>
  </si>
  <si>
    <t>32002300030760</t>
  </si>
  <si>
    <t>2023.6.15/2023.9.18</t>
  </si>
  <si>
    <t>1669317.74/770.95</t>
  </si>
  <si>
    <t>南通市通州区刘桥镇财政收付中心/吕美林</t>
  </si>
  <si>
    <t>94888843/06484307</t>
  </si>
  <si>
    <t>T320600512023090000163157</t>
  </si>
  <si>
    <t>P8Z520233206N000000529</t>
  </si>
  <si>
    <t>阚明华</t>
  </si>
  <si>
    <t>通州区刘桥镇徐园村宋店2、12-18组</t>
  </si>
  <si>
    <t>320624********5030</t>
  </si>
  <si>
    <t>15******872</t>
  </si>
  <si>
    <t>6230664231004066622</t>
  </si>
  <si>
    <t>T8Z520233206N000000554</t>
  </si>
  <si>
    <t>32002300030761</t>
  </si>
  <si>
    <t>1669317.74/528.07</t>
  </si>
  <si>
    <t>94888843/51543311</t>
  </si>
  <si>
    <t>T320600512023090000173305</t>
  </si>
  <si>
    <t>P8Z520233206N000000511</t>
  </si>
  <si>
    <t>南通智超农副产品销售有限公司</t>
  </si>
  <si>
    <t>通州区刘桥镇徐园村6-8组等</t>
  </si>
  <si>
    <t>913206********W9XQ</t>
  </si>
  <si>
    <t>13******768</t>
  </si>
  <si>
    <t>3206240311010000039692</t>
  </si>
  <si>
    <t>T8Z520233206N000000562</t>
  </si>
  <si>
    <t>32002300030762</t>
  </si>
  <si>
    <t>南通市通州区刘桥镇财政收付中心/南通智超农副产品销售有限公司</t>
  </si>
  <si>
    <t>94888843/58368722</t>
  </si>
  <si>
    <t>T320600512023090000068781</t>
  </si>
  <si>
    <t>P8Z520233206N000000641</t>
  </si>
  <si>
    <t>袁玉斌</t>
  </si>
  <si>
    <t>通州区刘桥镇英雄村1-8、10-17、21-24组</t>
  </si>
  <si>
    <t>320624********5317</t>
  </si>
  <si>
    <t>13******172</t>
  </si>
  <si>
    <t>3206240321010000004709</t>
  </si>
  <si>
    <t>T8Z520233206N000000721</t>
  </si>
  <si>
    <t>32002300030763</t>
  </si>
  <si>
    <t>2023.6.15/2023.9.10</t>
  </si>
  <si>
    <t>1669317.74/
972</t>
  </si>
  <si>
    <t>南通市通州区刘桥镇财政收付中心/袁玉斌</t>
  </si>
  <si>
    <t>94888843/08378210</t>
  </si>
  <si>
    <t>T320600512023090000093118</t>
  </si>
  <si>
    <t>P8Z520233206N000000650</t>
  </si>
  <si>
    <t>王井华</t>
  </si>
  <si>
    <t>通州区刘桥镇英雄村1、3-4、6、8-11、13-14、16-27、31-33、35-36、43、47组</t>
  </si>
  <si>
    <t>320624********5313</t>
  </si>
  <si>
    <t>18******328</t>
  </si>
  <si>
    <t>3206243201101000771062</t>
  </si>
  <si>
    <t>T8Z520233206N000000561</t>
  </si>
  <si>
    <t>32002300030764</t>
  </si>
  <si>
    <t>1669317.74/
1382.4</t>
  </si>
  <si>
    <t>南通市通州区刘桥镇财政收付中心/王晓钰</t>
  </si>
  <si>
    <t>94888843/33618143</t>
  </si>
  <si>
    <t>T320600512023090000030399</t>
  </si>
  <si>
    <t>P8Z520233206N000000653</t>
  </si>
  <si>
    <t>戴俊</t>
  </si>
  <si>
    <t>通州区刘桥镇英雄村4、8、10-11、13、15-16、34-36、39、41-51组370亩，新中村15、17-18组60亩，徐园村60组15亩</t>
  </si>
  <si>
    <t>320683********5090</t>
  </si>
  <si>
    <t>15******562</t>
  </si>
  <si>
    <t>6230664231008678380</t>
  </si>
  <si>
    <t>T8Z520233206N000000563</t>
  </si>
  <si>
    <t>32002300030765</t>
  </si>
  <si>
    <t>1669317.74/
961.2</t>
  </si>
  <si>
    <t>南通市通州区刘桥镇财政收付中心/戴俊</t>
  </si>
  <si>
    <t>94888843/23535681</t>
  </si>
  <si>
    <t>T320600512023090000024221</t>
  </si>
  <si>
    <t>P8Z520233206N000000656</t>
  </si>
  <si>
    <t>孙照明</t>
  </si>
  <si>
    <t>通州区刘桥镇英雄村2、10-15、21组120亩，苏池村5、8-9组100亩</t>
  </si>
  <si>
    <t>342622********4413</t>
  </si>
  <si>
    <t>13******398</t>
  </si>
  <si>
    <t>6230664231010380744</t>
  </si>
  <si>
    <t>T8Z520233206N000000549</t>
  </si>
  <si>
    <t>32002300030766</t>
  </si>
  <si>
    <t>P8Z520233206N000000533</t>
  </si>
  <si>
    <t>孙旭东</t>
  </si>
  <si>
    <t>通州区刘桥镇蒋一村23、25、37-38、40组</t>
  </si>
  <si>
    <t>342622********4576</t>
  </si>
  <si>
    <t>13******383</t>
  </si>
  <si>
    <t>6230664231009404745</t>
  </si>
  <si>
    <t>T8Z520233206N000000541</t>
  </si>
  <si>
    <t>32002300030767</t>
  </si>
  <si>
    <t>P8Z520233206N000000799</t>
  </si>
  <si>
    <t>南通市通州区蒋一粮食种植农地专业合作社</t>
  </si>
  <si>
    <t>通州区刘桥镇蒋一村2、5-6、22-23、27-29、33、41-45组</t>
  </si>
  <si>
    <t>933206********693M</t>
  </si>
  <si>
    <t>13******988</t>
  </si>
  <si>
    <t>3206240301010000178658</t>
  </si>
  <si>
    <t>T8Z520233206N000000558</t>
  </si>
  <si>
    <t>32002300030768</t>
  </si>
  <si>
    <t>2023.6.15/2023.10.10</t>
  </si>
  <si>
    <t>1669317.74/
1152</t>
  </si>
  <si>
    <t>南通市通州区刘桥镇财政收付中心/南通市通州区蒋一粮食种植农地专业合作社</t>
  </si>
  <si>
    <t>94888843/71511928</t>
  </si>
  <si>
    <t>T320600512023100000052013</t>
  </si>
  <si>
    <t>P8Z520233206N000000535</t>
  </si>
  <si>
    <t>宋锦华</t>
  </si>
  <si>
    <t>通州区刘桥镇苏池村刘东校20、23组110亩，蒋一村1组等90亩</t>
  </si>
  <si>
    <t>320624********5333</t>
  </si>
  <si>
    <t>13******011</t>
  </si>
  <si>
    <t>6217993000070356178</t>
  </si>
  <si>
    <t>T8Z520233206N000000557</t>
  </si>
  <si>
    <t>32002300030769</t>
  </si>
  <si>
    <t>1669317.74/
288</t>
  </si>
  <si>
    <t>94888843/22478775</t>
  </si>
  <si>
    <t>T320600512023090000095393</t>
  </si>
  <si>
    <t>P8Z520233206N000000652</t>
  </si>
  <si>
    <t>吴泽华</t>
  </si>
  <si>
    <t>通州区刘桥镇苏池村24-39组</t>
  </si>
  <si>
    <t>320624********5311</t>
  </si>
  <si>
    <t>18******889</t>
  </si>
  <si>
    <t>6230664231001289680</t>
  </si>
  <si>
    <t>T8Z520233206N000000555</t>
  </si>
  <si>
    <t>32002300030770</t>
  </si>
  <si>
    <t>1669317.74/
1183.68</t>
  </si>
  <si>
    <t>南通市通州区刘桥镇财政收付中心/吴泽华</t>
  </si>
  <si>
    <t>94888843/66245694</t>
  </si>
  <si>
    <t>T320600512023090000036925</t>
  </si>
  <si>
    <t>P8Z520233206N000000655</t>
  </si>
  <si>
    <t>通州区刘桥镇润天家庭农场</t>
  </si>
  <si>
    <t>通州区刘桥镇苏池村刘东校5、7组200亩，新中村2组等66.2亩，英雄村28-33、39-38、43组200亩</t>
  </si>
  <si>
    <t>923206********NP21</t>
  </si>
  <si>
    <t>13******316</t>
  </si>
  <si>
    <t>3206240321010000018035</t>
  </si>
  <si>
    <t>T8Z520233206N000000723</t>
  </si>
  <si>
    <t>32002300030771</t>
  </si>
  <si>
    <t>2023.5.15/2023.6.15/2023.9.3</t>
  </si>
  <si>
    <t>8010/
1669317.74/
1006.99</t>
  </si>
  <si>
    <t>张自树/南通市通州区刘桥镇财政收付中心/张自树</t>
  </si>
  <si>
    <t>47989313/94888843/35597131</t>
  </si>
  <si>
    <t>T320600512023050000095809</t>
  </si>
  <si>
    <t>T320600512023090000019137</t>
  </si>
  <si>
    <t>P8Z520233206N000000654</t>
  </si>
  <si>
    <t>刘汉智</t>
  </si>
  <si>
    <t>通州区刘桥镇苏池村9组</t>
  </si>
  <si>
    <t>320624********5335</t>
  </si>
  <si>
    <t>15******555</t>
  </si>
  <si>
    <t>3206243201101000165881</t>
  </si>
  <si>
    <t>T8Z520233206N000000546</t>
  </si>
  <si>
    <t>32002300030772</t>
  </si>
  <si>
    <t>2023.6.15/2023.9.6</t>
  </si>
  <si>
    <t>1669317.74/
864</t>
  </si>
  <si>
    <t>南通市通州区刘桥镇财政收付中心/刘阎林</t>
  </si>
  <si>
    <t>94888843/27054168</t>
  </si>
  <si>
    <t>T320600512023090000058648</t>
  </si>
  <si>
    <t>P8Z520233206N000000442</t>
  </si>
  <si>
    <t>王德明</t>
  </si>
  <si>
    <t>通州区刘桥镇新中村3-5、11、19-25、31、40组</t>
  </si>
  <si>
    <t>511025********3650</t>
  </si>
  <si>
    <t>15******396</t>
  </si>
  <si>
    <t>6230664233010669175</t>
  </si>
  <si>
    <t>T8Z520233206N000000842</t>
  </si>
  <si>
    <t>32002300030773</t>
  </si>
  <si>
    <t>1669317.74/
586.8</t>
  </si>
  <si>
    <t>南通市通州区刘桥镇财政收付中心/马添添</t>
  </si>
  <si>
    <t>94888843/03684170</t>
  </si>
  <si>
    <t>T320600512023090000065591</t>
  </si>
  <si>
    <t>P8Z520233206N000000444</t>
  </si>
  <si>
    <t>成正林</t>
  </si>
  <si>
    <t>通州区刘桥镇新中村28-30、32-33、37、39-40、42-44组</t>
  </si>
  <si>
    <t>320624********5350</t>
  </si>
  <si>
    <t>18******685</t>
  </si>
  <si>
    <t>6214671270040051169</t>
  </si>
  <si>
    <t>T8Z520233206N000000843</t>
  </si>
  <si>
    <t>32002300030774</t>
  </si>
  <si>
    <t>P8Z520233206N000000456</t>
  </si>
  <si>
    <t>李幼良</t>
  </si>
  <si>
    <t>通州区刘桥镇新中村6-11、13组158.427亩，英雄村5、41-43、49、50组61.573亩</t>
  </si>
  <si>
    <t>320624********5310</t>
  </si>
  <si>
    <t>15******410</t>
  </si>
  <si>
    <t>3206243201101000615755</t>
  </si>
  <si>
    <t>T8Z520233206N000000566</t>
  </si>
  <si>
    <t>32002300030775</t>
  </si>
  <si>
    <t>2023.6.15/2023.9.3</t>
  </si>
  <si>
    <t>1669317.74/
475.2</t>
  </si>
  <si>
    <t>南通市通州区刘桥镇财政收付中心/李洁</t>
  </si>
  <si>
    <t>94888843/08327131</t>
  </si>
  <si>
    <t>T320600512023090000019085</t>
  </si>
  <si>
    <t>P8Z520233206N000000536</t>
  </si>
  <si>
    <t>陈维其</t>
  </si>
  <si>
    <t>通州区刘桥镇长岸村13组</t>
  </si>
  <si>
    <t>320624********5152</t>
  </si>
  <si>
    <t>19******808</t>
  </si>
  <si>
    <t>3206243101101000536691</t>
  </si>
  <si>
    <t>T8Z520233206N000000543</t>
  </si>
  <si>
    <t>32002300030776</t>
  </si>
  <si>
    <t>1669317.74/358.56</t>
  </si>
  <si>
    <t>南通市通州区刘桥镇财政收付中心/陈维其</t>
  </si>
  <si>
    <t>94888843/ 76504315</t>
  </si>
  <si>
    <t>T320600512023090000170690</t>
  </si>
  <si>
    <t>P8Z520233206N000000534</t>
  </si>
  <si>
    <t>姜国新</t>
  </si>
  <si>
    <t>通州区刘桥镇长岸村韩家桥13组</t>
  </si>
  <si>
    <t>320622********2671</t>
  </si>
  <si>
    <t>13******192</t>
  </si>
  <si>
    <t>3206221101109001286706</t>
  </si>
  <si>
    <t>T8Z520233206N000000564</t>
  </si>
  <si>
    <t>32002300030777</t>
  </si>
  <si>
    <t>1669317.74/466.56</t>
  </si>
  <si>
    <t>94888843/57206879</t>
  </si>
  <si>
    <t>T320600512023090000170828</t>
  </si>
  <si>
    <t>P8Z520233206N000000660</t>
  </si>
  <si>
    <t>南通市通州区长司粮食种植农地专业合作社</t>
  </si>
  <si>
    <t>通州区刘桥镇长岸村29-31、33-34组</t>
  </si>
  <si>
    <t>933206********J340</t>
  </si>
  <si>
    <t>19******008</t>
  </si>
  <si>
    <t>3206240311010000039004</t>
  </si>
  <si>
    <t>T8Z520233206N000000551</t>
  </si>
  <si>
    <t>32002300030778</t>
  </si>
  <si>
    <t>2023.6.15/2023.9.21</t>
  </si>
  <si>
    <t>1669317.74/3964.8</t>
  </si>
  <si>
    <t>南通市通州区刘桥镇财政收付中心/南通市通州区长司粮食种植农地专业合作社</t>
  </si>
  <si>
    <t>94888843/76895129</t>
  </si>
  <si>
    <t>T320600512023090000203466</t>
  </si>
  <si>
    <t>P8Z520233206N000000537</t>
  </si>
  <si>
    <t>通州区刘桥镇长岸村25组</t>
  </si>
  <si>
    <t>320624********5174</t>
  </si>
  <si>
    <t>13******108</t>
  </si>
  <si>
    <t>6230664231003799041</t>
  </si>
  <si>
    <t>T8Z520233206N000000844</t>
  </si>
  <si>
    <t>32002300030779</t>
  </si>
  <si>
    <t>P8Z520233206N000000597</t>
  </si>
  <si>
    <t>高文生</t>
  </si>
  <si>
    <t>通州区刘桥镇尹家园村新建4-5、9、11、14-15、26组</t>
  </si>
  <si>
    <t>342601********2115</t>
  </si>
  <si>
    <t>6230664231009736534</t>
  </si>
  <si>
    <t>T8Z520233206N000000540</t>
  </si>
  <si>
    <t>32002300030780</t>
  </si>
  <si>
    <t>P8Z520233206N000000557</t>
  </si>
  <si>
    <t>朱良建</t>
  </si>
  <si>
    <t>通州区刘桥镇米三桥村3-4、23-25、32组</t>
  </si>
  <si>
    <t>320624********5155</t>
  </si>
  <si>
    <t>13******343</t>
  </si>
  <si>
    <t>6230664231008110020</t>
  </si>
  <si>
    <t>T8Z520233206N000000845</t>
  </si>
  <si>
    <t>32002300030781</t>
  </si>
  <si>
    <t>1669317.74/
385.82</t>
  </si>
  <si>
    <t>南通市通州区刘桥镇财政收付中心/朱良建</t>
  </si>
  <si>
    <t>94888843/71238222</t>
  </si>
  <si>
    <t>T320600512023090000097255</t>
  </si>
  <si>
    <t>P8Z520233206N000000549</t>
  </si>
  <si>
    <t>周汉言</t>
  </si>
  <si>
    <t>通州区刘桥镇米三桥村1-4、6、8-12、14组</t>
  </si>
  <si>
    <t>320624********5176</t>
  </si>
  <si>
    <t>15******938</t>
  </si>
  <si>
    <t>6230664231004220153</t>
  </si>
  <si>
    <t>T8Z520233206N000000550</t>
  </si>
  <si>
    <t>32002300030782</t>
  </si>
  <si>
    <t>1669317.74/
461.34</t>
  </si>
  <si>
    <t>94888843/71394222</t>
  </si>
  <si>
    <t>T320600512023090000097251</t>
  </si>
  <si>
    <t>P8Z520233206N000000554</t>
  </si>
  <si>
    <t>王常伍</t>
  </si>
  <si>
    <t>通州区刘桥镇米三桥村4-5、10、13-14、19组</t>
  </si>
  <si>
    <t>342601********1850</t>
  </si>
  <si>
    <t>13******029</t>
  </si>
  <si>
    <t>6230664231009405106</t>
  </si>
  <si>
    <t>T8Z520233206N000000548</t>
  </si>
  <si>
    <t>32002300030783</t>
  </si>
  <si>
    <t>P8Z520233206N000000540</t>
  </si>
  <si>
    <t>严红兵</t>
  </si>
  <si>
    <t>通州区刘桥镇米三桥村23-24、27-31组</t>
  </si>
  <si>
    <t>320624********5175</t>
  </si>
  <si>
    <t>18******269</t>
  </si>
  <si>
    <t>6230664231004272931</t>
  </si>
  <si>
    <t>T8Z520233206N000000846</t>
  </si>
  <si>
    <t>32002300030784</t>
  </si>
  <si>
    <t>1669317.74/
256.61</t>
  </si>
  <si>
    <t>94888843/99425776</t>
  </si>
  <si>
    <t>T320600512023090000097249</t>
  </si>
  <si>
    <t>P8Z520233206N000000512</t>
  </si>
  <si>
    <t>丁建东</t>
  </si>
  <si>
    <t>通州区刘桥镇极孝村18组154.14亩，尹家园村文港9组7.66亩</t>
  </si>
  <si>
    <t>320683********3170</t>
  </si>
  <si>
    <t>18******555</t>
  </si>
  <si>
    <t>6230664231004221854</t>
  </si>
  <si>
    <t>T8Z520233206N000000575</t>
  </si>
  <si>
    <t>32002300030785</t>
  </si>
  <si>
    <t>P8Z520233206N000000542</t>
  </si>
  <si>
    <t>丁善涛</t>
  </si>
  <si>
    <t>通州区刘桥镇极孝村6、10、18、21组等</t>
  </si>
  <si>
    <t>15******019</t>
  </si>
  <si>
    <t>6230664231003961757</t>
  </si>
  <si>
    <t>T8Z520233206N000000570</t>
  </si>
  <si>
    <t>32002300030786</t>
  </si>
  <si>
    <t>1669317.74/
321.22</t>
  </si>
  <si>
    <t>94888843/03704222</t>
  </si>
  <si>
    <t>T320600512023090000097496</t>
  </si>
  <si>
    <t>P8Z520233206N000000617</t>
  </si>
  <si>
    <t>孙保林</t>
  </si>
  <si>
    <t>通州区刘桥镇极孝村5-6、9组等</t>
  </si>
  <si>
    <t>342622********4630</t>
  </si>
  <si>
    <t>13******276</t>
  </si>
  <si>
    <t>6230664231008479698</t>
  </si>
  <si>
    <t>T8Z520233206N000000577</t>
  </si>
  <si>
    <t>32002300030787</t>
  </si>
  <si>
    <t>P8Z520233206N000000558</t>
  </si>
  <si>
    <t>王宏星</t>
  </si>
  <si>
    <t>通州区刘桥镇徐园村宋店1、4、15组106.46亩，极孝村18-19组37.99亩，米三桥村26-28、30组47.79亩</t>
  </si>
  <si>
    <t>342601********1679</t>
  </si>
  <si>
    <t>13******606</t>
  </si>
  <si>
    <t>6230664231005328625</t>
  </si>
  <si>
    <t>T8Z520233206N000000569</t>
  </si>
  <si>
    <t>32002300030788</t>
  </si>
  <si>
    <t>P8Z520233206N000000560</t>
  </si>
  <si>
    <t>高怀平</t>
  </si>
  <si>
    <t>通州区刘桥镇徐园村4组等</t>
  </si>
  <si>
    <t>342622********4334</t>
  </si>
  <si>
    <t>15******556</t>
  </si>
  <si>
    <t>6230664236002490609</t>
  </si>
  <si>
    <t>T8Z520233206N000000547</t>
  </si>
  <si>
    <t>32002300030789</t>
  </si>
  <si>
    <t>T320600512023090000119442</t>
  </si>
  <si>
    <t>P8Z520233206N000000684</t>
  </si>
  <si>
    <t>周天军</t>
  </si>
  <si>
    <t>通州区刘桥镇英雄村47-49组等</t>
  </si>
  <si>
    <t>320828********1815</t>
  </si>
  <si>
    <t>18******229</t>
  </si>
  <si>
    <t>6230664231005106351</t>
  </si>
  <si>
    <t>T8Z520233206N000000552</t>
  </si>
  <si>
    <t>32002300030790</t>
  </si>
  <si>
    <t>T320600512023090000065666</t>
  </si>
  <si>
    <t>P8Z520233206N000000510</t>
  </si>
  <si>
    <t>南通绘源农产品有限公司</t>
  </si>
  <si>
    <t>通州区刘桥镇徐园村宋店2-4、6组</t>
  </si>
  <si>
    <t>913206********605T</t>
  </si>
  <si>
    <t>3206240311010000039843</t>
  </si>
  <si>
    <t>T8Z520233206N000000539</t>
  </si>
  <si>
    <t>32002300030791</t>
  </si>
  <si>
    <t>T320600512023090000081050</t>
  </si>
  <si>
    <t>平潮镇</t>
  </si>
  <si>
    <t>P8Z520233206N000000729</t>
  </si>
  <si>
    <t>周俊松</t>
  </si>
  <si>
    <t>通州区平潮镇吉坝村1、37-40组</t>
  </si>
  <si>
    <t>342601********1977</t>
  </si>
  <si>
    <t>18******626</t>
  </si>
  <si>
    <t>6230664231008670916</t>
  </si>
  <si>
    <t>T8Z520233206N000000686</t>
  </si>
  <si>
    <t>32002300030792</t>
  </si>
  <si>
    <t>2023.5.22</t>
  </si>
  <si>
    <t>周娟</t>
  </si>
  <si>
    <t>T320600512023050000153766</t>
  </si>
  <si>
    <t>P8Z520233206N000000722</t>
  </si>
  <si>
    <t>向海艇</t>
  </si>
  <si>
    <t>通州区平潮镇吉坝村2、5、7、9、10、14-17组299亩，赵坊村19、23、24组160亩</t>
  </si>
  <si>
    <t>342601********2411</t>
  </si>
  <si>
    <t>18******099</t>
  </si>
  <si>
    <t>6230664231008564374</t>
  </si>
  <si>
    <t>T8Z520233206N000000688</t>
  </si>
  <si>
    <t>32002300030793</t>
  </si>
  <si>
    <t>2023.5.10/2023.5.22</t>
  </si>
  <si>
    <t>3336/27309.64</t>
  </si>
  <si>
    <t>向海艇/周娟</t>
  </si>
  <si>
    <t>74130553/55021000</t>
  </si>
  <si>
    <t>T320600512023050000060393</t>
  </si>
  <si>
    <t>P8Z520233206N000000724</t>
  </si>
  <si>
    <t>郭少平</t>
  </si>
  <si>
    <t>通州区平潮镇吉坝村26、41、45、42、46组</t>
  </si>
  <si>
    <t>342601********1539</t>
  </si>
  <si>
    <t>15******660</t>
  </si>
  <si>
    <t>6230664231008281995</t>
  </si>
  <si>
    <t>T8Z520233206N000000693</t>
  </si>
  <si>
    <t>32002300030794</t>
  </si>
  <si>
    <t>P8Z520233206N000000725</t>
  </si>
  <si>
    <t>李自才</t>
  </si>
  <si>
    <t>通州区平潮镇湾子头村5组等200亩，吉坝村27、43、35组126亩</t>
  </si>
  <si>
    <t>342601********2479</t>
  </si>
  <si>
    <t>13******457</t>
  </si>
  <si>
    <t>6230664231008293875</t>
  </si>
  <si>
    <t>T8Z520233206N000000706</t>
  </si>
  <si>
    <t>32002300030795</t>
  </si>
  <si>
    <t>T320600512023090000170200</t>
  </si>
  <si>
    <t>P8Z520233206N000000727</t>
  </si>
  <si>
    <t>田春亮</t>
  </si>
  <si>
    <t>通州区平潮镇新坝村33-36、42组158.4亩、吉坝村24组41.6亩</t>
  </si>
  <si>
    <t>320622********3594</t>
  </si>
  <si>
    <t>13******341</t>
  </si>
  <si>
    <t>6230664231007609246</t>
  </si>
  <si>
    <t>T8Z520233206N000000690</t>
  </si>
  <si>
    <t>32002300030796</t>
  </si>
  <si>
    <t>T320600512023090000109844</t>
  </si>
  <si>
    <t>P8Z520233206N000000730</t>
  </si>
  <si>
    <t>孙鹏程</t>
  </si>
  <si>
    <t>通州区平潮镇金桥村1-6组1300亩，四十里村19组等900亩</t>
  </si>
  <si>
    <t>320683********6258</t>
  </si>
  <si>
    <t>13******257</t>
  </si>
  <si>
    <t>6230664231000524087</t>
  </si>
  <si>
    <t>T8Z520233206N000000703</t>
  </si>
  <si>
    <t>32002300030797</t>
  </si>
  <si>
    <t>T320600512023090000078259</t>
  </si>
  <si>
    <t>P8Z520233206N000000726</t>
  </si>
  <si>
    <t>翟必闩</t>
  </si>
  <si>
    <t>通州区平潮镇金桥村12-15组</t>
  </si>
  <si>
    <t>342622********4597</t>
  </si>
  <si>
    <t>18******782</t>
  </si>
  <si>
    <t>6230664231006727163</t>
  </si>
  <si>
    <t>T8Z520233206N000000737</t>
  </si>
  <si>
    <t>32002300030798</t>
  </si>
  <si>
    <t>2023.5.19</t>
  </si>
  <si>
    <t>T320600512023050000138405</t>
  </si>
  <si>
    <t>P8Z520233206N000000728</t>
  </si>
  <si>
    <t>孙运彪</t>
  </si>
  <si>
    <t>通州区平潮镇金桥村25、29、30组</t>
  </si>
  <si>
    <t>342601********1610</t>
  </si>
  <si>
    <t>15******013</t>
  </si>
  <si>
    <t>6230664131012079148</t>
  </si>
  <si>
    <t>T8Z520233206N000000709</t>
  </si>
  <si>
    <t>32002300030799</t>
  </si>
  <si>
    <t>T320600512023090000050851</t>
  </si>
  <si>
    <t>P8Z520233206N000000731</t>
  </si>
  <si>
    <t>金宇</t>
  </si>
  <si>
    <t>通州区平潮镇金桥村7-11组765亩，赵甸居32组等230亩</t>
  </si>
  <si>
    <t>320683********6250</t>
  </si>
  <si>
    <t>15******158</t>
  </si>
  <si>
    <t>6230664231009509378</t>
  </si>
  <si>
    <t>T8Z520233206N000000715</t>
  </si>
  <si>
    <t>32002300030800</t>
  </si>
  <si>
    <t>T320600512023090000078390</t>
  </si>
  <si>
    <t>P8Z520233206N000000733</t>
  </si>
  <si>
    <t>吴杰</t>
  </si>
  <si>
    <t>通州区平潮镇赵甸居27组等</t>
  </si>
  <si>
    <t>15******707</t>
  </si>
  <si>
    <t>6230664231009413944</t>
  </si>
  <si>
    <t>T8Z520233206N000000882</t>
  </si>
  <si>
    <t>32002300030801</t>
  </si>
  <si>
    <t>T320600512023090000155883</t>
  </si>
  <si>
    <t>P8Z520233206N000000732</t>
  </si>
  <si>
    <t>周海兵</t>
  </si>
  <si>
    <t>通州区平潮镇金桥村16-22组</t>
  </si>
  <si>
    <t>320624********6259</t>
  </si>
  <si>
    <t>13******961</t>
  </si>
  <si>
    <t>3206240261010000040026</t>
  </si>
  <si>
    <t>T8Z520233206N000000738</t>
  </si>
  <si>
    <t>32002300030802</t>
  </si>
  <si>
    <t>T320600512023090000157303</t>
  </si>
  <si>
    <t>P8Z520233206N000000734</t>
  </si>
  <si>
    <t>袁志群</t>
  </si>
  <si>
    <t>通州区平潮镇金桥村23-26组</t>
  </si>
  <si>
    <t>342601********1856</t>
  </si>
  <si>
    <t>6230664231009413951</t>
  </si>
  <si>
    <t>T8Z520233206N000000683</t>
  </si>
  <si>
    <t>32002300030803</t>
  </si>
  <si>
    <t>T320600512023090000157748</t>
  </si>
  <si>
    <t>P8Z520233206N000000738</t>
  </si>
  <si>
    <t>王必雨</t>
  </si>
  <si>
    <t>通州区平潮镇金桥村26-28组</t>
  </si>
  <si>
    <t>342601********1618</t>
  </si>
  <si>
    <t>13******579</t>
  </si>
  <si>
    <t>6230664233011514750</t>
  </si>
  <si>
    <t>T8Z520233206N000000741</t>
  </si>
  <si>
    <t>32002300030804</t>
  </si>
  <si>
    <t>T320600512023090000131353</t>
  </si>
  <si>
    <t>P8Z520233206N000000737</t>
  </si>
  <si>
    <t>陈凯</t>
  </si>
  <si>
    <t>通州区平潮镇赵坊村（油坊埭村）10-13组</t>
  </si>
  <si>
    <t>320683********6738</t>
  </si>
  <si>
    <t>15******577</t>
  </si>
  <si>
    <t>6230664231001386718</t>
  </si>
  <si>
    <t>T8Z520233206N000000680</t>
  </si>
  <si>
    <t>32002300030805</t>
  </si>
  <si>
    <t>2023.7.3/2023.9.17</t>
  </si>
  <si>
    <t>136.5/
5105.1</t>
  </si>
  <si>
    <t>10215814/82107293</t>
  </si>
  <si>
    <t>T320600512023070000016899</t>
  </si>
  <si>
    <t>T320600512023090000156686</t>
  </si>
  <si>
    <t>P8Z520233206N000000742</t>
  </si>
  <si>
    <t>何启全</t>
  </si>
  <si>
    <t>通州区平潮镇任口村1、10-14、16、18、19组等726亩，花坝村10、11、16、19、22组620亩</t>
  </si>
  <si>
    <t>13******769</t>
  </si>
  <si>
    <t>6230664131011211635</t>
  </si>
  <si>
    <t>T8Z520233206N000000695</t>
  </si>
  <si>
    <t>32002300030806</t>
  </si>
  <si>
    <t>何宇飞</t>
  </si>
  <si>
    <t>05389865</t>
  </si>
  <si>
    <t>T320600512023090000157840</t>
  </si>
  <si>
    <t>P8Z520233206N000000744</t>
  </si>
  <si>
    <t>蒋建平</t>
  </si>
  <si>
    <t>通州区平潮镇花坝村30、27、25、23、9、3组200亩，三官殿村16、19-21组120亩</t>
  </si>
  <si>
    <t>320624********6019</t>
  </si>
  <si>
    <t>15******619</t>
  </si>
  <si>
    <t>6230664231009986709</t>
  </si>
  <si>
    <t>T8Z520233206N000000747</t>
  </si>
  <si>
    <t>32002300030807</t>
  </si>
  <si>
    <t>姜茂华</t>
  </si>
  <si>
    <t>02288926</t>
  </si>
  <si>
    <t>T320600512023090000211540</t>
  </si>
  <si>
    <t>P8Z520233206N000000745</t>
  </si>
  <si>
    <t>陈子前</t>
  </si>
  <si>
    <t>通州区平潮镇甸北村29组等</t>
  </si>
  <si>
    <t>320624********6257</t>
  </si>
  <si>
    <t>6230664231006046317</t>
  </si>
  <si>
    <t>T8Z520233206N000000699</t>
  </si>
  <si>
    <t>32002300030808</t>
  </si>
  <si>
    <t>2023.6.24/2023.9.15</t>
  </si>
  <si>
    <t>2880/864</t>
  </si>
  <si>
    <t>孙冬梅/
陈子前</t>
  </si>
  <si>
    <t>53129510/49377271</t>
  </si>
  <si>
    <t>T320600512023060000181186</t>
  </si>
  <si>
    <t>P8Z520233206N000000747</t>
  </si>
  <si>
    <t>黄拥军</t>
  </si>
  <si>
    <t>通州区平潮镇甸北村2组等</t>
  </si>
  <si>
    <t>320622********2635</t>
  </si>
  <si>
    <t>13******209</t>
  </si>
  <si>
    <t>6224523611002057174</t>
  </si>
  <si>
    <t>T8Z520233206N000000742</t>
  </si>
  <si>
    <t>32002300030809</t>
  </si>
  <si>
    <t>2023.6.24/2023.9.19</t>
  </si>
  <si>
    <t>1800/540</t>
  </si>
  <si>
    <t>孙冬梅/姜茂华</t>
  </si>
  <si>
    <t>53131510/65915887</t>
  </si>
  <si>
    <t>T320600512023060000181185</t>
  </si>
  <si>
    <t>T320600512023090000178640</t>
  </si>
  <si>
    <t>P8Z520233206N000000741</t>
  </si>
  <si>
    <t>尹云</t>
  </si>
  <si>
    <t>通州区平潮镇甸北村4、8、11-13组</t>
  </si>
  <si>
    <t>342601********1814</t>
  </si>
  <si>
    <t>15******735</t>
  </si>
  <si>
    <t>6230664233008834724</t>
  </si>
  <si>
    <t>T8Z520233206N000000710</t>
  </si>
  <si>
    <t>32002300030810</t>
  </si>
  <si>
    <t>2023.6.24</t>
  </si>
  <si>
    <t>孙冬梅</t>
  </si>
  <si>
    <t>T320600512023060000181184</t>
  </si>
  <si>
    <t>P8Z520233206N000000746</t>
  </si>
  <si>
    <t>王建钟</t>
  </si>
  <si>
    <t>通州区平潮镇甸北村1组等</t>
  </si>
  <si>
    <t>320622********2652</t>
  </si>
  <si>
    <t>6230664233003379691</t>
  </si>
  <si>
    <t>T8Z520233206N000000691</t>
  </si>
  <si>
    <t>32002300030811</t>
  </si>
  <si>
    <t>2023.6.24/2023.9.5</t>
  </si>
  <si>
    <t>1080/216</t>
  </si>
  <si>
    <t>孙冬梅/
王建钟</t>
  </si>
  <si>
    <t>53135510/43834697</t>
  </si>
  <si>
    <t>T320600512023060000181183</t>
  </si>
  <si>
    <t>T320600512023090000040128</t>
  </si>
  <si>
    <t>P8Z520233206N000000748</t>
  </si>
  <si>
    <t>翟青应</t>
  </si>
  <si>
    <t>通州区平潮镇甸北村9、12、14组</t>
  </si>
  <si>
    <t>13******697</t>
  </si>
  <si>
    <t>6230664233011982585</t>
  </si>
  <si>
    <t>T8Z520233206N000000739</t>
  </si>
  <si>
    <t>32002300030812</t>
  </si>
  <si>
    <t>T320600512023060000181182</t>
  </si>
  <si>
    <t>P8Z520233206N000000751</t>
  </si>
  <si>
    <t>翟大宏</t>
  </si>
  <si>
    <t>通州区平潮镇颜港村1、2、4、9、11、12、24、25、27组</t>
  </si>
  <si>
    <t>342601********1839</t>
  </si>
  <si>
    <t>13******976</t>
  </si>
  <si>
    <t>6230664231008692431</t>
  </si>
  <si>
    <t>T8Z520233206N000000751</t>
  </si>
  <si>
    <t>32002300030813</t>
  </si>
  <si>
    <t>翟金富</t>
  </si>
  <si>
    <t>T320600512023090000159936</t>
  </si>
  <si>
    <t>P8Z520233206N000000754</t>
  </si>
  <si>
    <t>郭少文</t>
  </si>
  <si>
    <t>通州区平潮镇颜港村13、20-23、27-29、35组</t>
  </si>
  <si>
    <t>342601********1532</t>
  </si>
  <si>
    <t>18******819</t>
  </si>
  <si>
    <t>6230664231008692662</t>
  </si>
  <si>
    <t>T8Z520233206N000000681</t>
  </si>
  <si>
    <t>32002300030814</t>
  </si>
  <si>
    <t>黄均杰</t>
  </si>
  <si>
    <t>T320600512023050000136310</t>
  </si>
  <si>
    <t>P8Z520233206N000000753</t>
  </si>
  <si>
    <t>沐先东</t>
  </si>
  <si>
    <t>通州区平潮镇颜港村15-20、29、30组</t>
  </si>
  <si>
    <t>342601********153X</t>
  </si>
  <si>
    <t>18******128</t>
  </si>
  <si>
    <t>6230664231008693223</t>
  </si>
  <si>
    <t>T8Z520233206N000000698</t>
  </si>
  <si>
    <t>32002300030815</t>
  </si>
  <si>
    <t>T320600512023050000136308</t>
  </si>
  <si>
    <t>P8Z520233206N000000757</t>
  </si>
  <si>
    <t>朱银山</t>
  </si>
  <si>
    <t>通州区平潮镇颜港村36、41-43、46-48、50组</t>
  </si>
  <si>
    <t>342601********2112</t>
  </si>
  <si>
    <t>18******088</t>
  </si>
  <si>
    <t>6230664131013460958</t>
  </si>
  <si>
    <t>T8Z520233206N000000704</t>
  </si>
  <si>
    <t>32002300030816</t>
  </si>
  <si>
    <t>T320600512023090000170096</t>
  </si>
  <si>
    <t>P8Z520233206N000000760</t>
  </si>
  <si>
    <t>通州区平潮镇新三十里居19组等</t>
  </si>
  <si>
    <t>T8Z520233206N000000689</t>
  </si>
  <si>
    <t>32002300030817</t>
  </si>
  <si>
    <t>T320600512023090000110908</t>
  </si>
  <si>
    <t>P8Z520233206N000000761</t>
  </si>
  <si>
    <t>翟连舟</t>
  </si>
  <si>
    <t>通州区平潮镇赵甸居24、27组等</t>
  </si>
  <si>
    <t>15******538</t>
  </si>
  <si>
    <t>6230664231008677796</t>
  </si>
  <si>
    <t>T8Z520233206N000000678</t>
  </si>
  <si>
    <t>32002300030818</t>
  </si>
  <si>
    <t>T320600512023090000158912</t>
  </si>
  <si>
    <t>P8Z520233206N000000763</t>
  </si>
  <si>
    <t>通州区平潮镇新生村13组等</t>
  </si>
  <si>
    <t>T8Z520233206N000000708</t>
  </si>
  <si>
    <t>32002300030819</t>
  </si>
  <si>
    <t>T320600512023090000038653</t>
  </si>
  <si>
    <t>P8Z520233206N000000764</t>
  </si>
  <si>
    <t>夏木展</t>
  </si>
  <si>
    <t>通州区平潮镇赵甸居9组等</t>
  </si>
  <si>
    <t>342601********1518</t>
  </si>
  <si>
    <t>19******212</t>
  </si>
  <si>
    <t>6230664231008468188</t>
  </si>
  <si>
    <t>T8Z520233206N000000736</t>
  </si>
  <si>
    <t>32002300030820</t>
  </si>
  <si>
    <t>T320600512023090000179049</t>
  </si>
  <si>
    <t>P8Z520233206N000000766</t>
  </si>
  <si>
    <t>刘杰</t>
  </si>
  <si>
    <t>通州区平潮镇赵甸村5、29、31组等290亩，新三十里居17组60亩</t>
  </si>
  <si>
    <t>342622********4318</t>
  </si>
  <si>
    <t>18******373</t>
  </si>
  <si>
    <t>6230664231008282241</t>
  </si>
  <si>
    <t>T8Z520233206N000000740</t>
  </si>
  <si>
    <t>32002300030821</t>
  </si>
  <si>
    <t>T320600512023090000094757</t>
  </si>
  <si>
    <t>P8Z520233206N000000769</t>
  </si>
  <si>
    <t>沐昌荣</t>
  </si>
  <si>
    <t>通州区平潮镇三港村3组等</t>
  </si>
  <si>
    <t>342601********183X</t>
  </si>
  <si>
    <t>18******302</t>
  </si>
  <si>
    <t>6230664231007713576</t>
  </si>
  <si>
    <t>T8Z520233206N000000685</t>
  </si>
  <si>
    <t>32002300030822</t>
  </si>
  <si>
    <t>01778817</t>
  </si>
  <si>
    <t>T320600512023090000133365</t>
  </si>
  <si>
    <t>P8Z520233206N000000768</t>
  </si>
  <si>
    <t>章长万</t>
  </si>
  <si>
    <t>通州区平潮镇湾子头村4、5、17、21-23、25、27、28、34-36、42组</t>
  </si>
  <si>
    <t>342601********2439</t>
  </si>
  <si>
    <t>6230666731003391713</t>
  </si>
  <si>
    <t>T8Z520233206N000000874</t>
  </si>
  <si>
    <t>32002300030823</t>
  </si>
  <si>
    <t>T320600512023090000060872</t>
  </si>
  <si>
    <t>P8Z520233206N000000767</t>
  </si>
  <si>
    <t>翟大发</t>
  </si>
  <si>
    <t>通州区平潮镇吉坝村12、18-21组等</t>
  </si>
  <si>
    <t>342601********1810</t>
  </si>
  <si>
    <t>18******695</t>
  </si>
  <si>
    <t>6230664231008282019</t>
  </si>
  <si>
    <t>T8Z520233206N000000750</t>
  </si>
  <si>
    <t>32002300030824</t>
  </si>
  <si>
    <t>翟明俊</t>
  </si>
  <si>
    <t>T320600512023090000183276</t>
  </si>
  <si>
    <t>P8Z520233206N000000770</t>
  </si>
  <si>
    <t>夏必进</t>
  </si>
  <si>
    <t>通州区平潮镇平西村5组等</t>
  </si>
  <si>
    <t>342601********1817</t>
  </si>
  <si>
    <t>15******678</t>
  </si>
  <si>
    <t>6230664233011514123</t>
  </si>
  <si>
    <t>T8Z520233206N000000743</t>
  </si>
  <si>
    <t>32002300030825</t>
  </si>
  <si>
    <t>吕美荣</t>
  </si>
  <si>
    <t>T320600512023090000078044</t>
  </si>
  <si>
    <t>P8Z520233206N000000771</t>
  </si>
  <si>
    <t>陈炽长</t>
  </si>
  <si>
    <t>通州区平潮镇新生村3组等600亩,赵甸居10组等50亩</t>
  </si>
  <si>
    <t>6230664231009396248</t>
  </si>
  <si>
    <t>T8Z520233206N000000682</t>
  </si>
  <si>
    <t>32002300030826</t>
  </si>
  <si>
    <t>T320600512023090000178637</t>
  </si>
  <si>
    <t>P8Z520233206N000000772</t>
  </si>
  <si>
    <t>宋迎军</t>
  </si>
  <si>
    <t>通州区平潮镇甸北村6、8-10组等</t>
  </si>
  <si>
    <t>342601********1819</t>
  </si>
  <si>
    <t>13******569</t>
  </si>
  <si>
    <t>6230664233011982502</t>
  </si>
  <si>
    <t>T8Z520233206N000000705</t>
  </si>
  <si>
    <t>32002300030827</t>
  </si>
  <si>
    <t>2023.9.6/2023.9.6</t>
  </si>
  <si>
    <t>720/720</t>
  </si>
  <si>
    <t>37150709/59173709</t>
  </si>
  <si>
    <t>T320600512023090000051238</t>
  </si>
  <si>
    <t>T320600512023090000051237</t>
  </si>
  <si>
    <t>P8Z520233206N000000777</t>
  </si>
  <si>
    <t>徐于强</t>
  </si>
  <si>
    <t>通州区平潮镇新生村32、33、34组</t>
  </si>
  <si>
    <t>342601********243X</t>
  </si>
  <si>
    <t>6230664231008280757</t>
  </si>
  <si>
    <t>T8Z520233206N000000749</t>
  </si>
  <si>
    <t>32002300030828</t>
  </si>
  <si>
    <t>T320600512023090000143598</t>
  </si>
  <si>
    <t>兴仁镇</t>
  </si>
  <si>
    <t>P8Z520233206N000000517</t>
  </si>
  <si>
    <t>吕进付</t>
  </si>
  <si>
    <t>通州区兴仁镇丁涧店村29组</t>
  </si>
  <si>
    <t>320624********785X</t>
  </si>
  <si>
    <t>13******682</t>
  </si>
  <si>
    <t>6230664231007715258</t>
  </si>
  <si>
    <t>T8Z520233206N000000528</t>
  </si>
  <si>
    <t>32002300030829</t>
  </si>
  <si>
    <t>陈莹</t>
  </si>
  <si>
    <t>T320600512023090000150885</t>
  </si>
  <si>
    <t>P8Z520233206N000000498</t>
  </si>
  <si>
    <t>葛学成</t>
  </si>
  <si>
    <t>通州区兴仁镇葛长路村1-2、5-10、14-17、21-23组</t>
  </si>
  <si>
    <t>320624********703X</t>
  </si>
  <si>
    <t>6230664231003553406</t>
  </si>
  <si>
    <t>T8Z520233206N000000537</t>
  </si>
  <si>
    <t>32002300030830</t>
  </si>
  <si>
    <t>陈荣平</t>
  </si>
  <si>
    <t>T320600512023090000131443</t>
  </si>
  <si>
    <t>P8Z520233206N000000508</t>
  </si>
  <si>
    <t>通州区兴仁镇大利粮食种植家庭农场</t>
  </si>
  <si>
    <t>通州区兴仁镇韩家坝村17组400亩，戚家桥村8、11、22组106亩</t>
  </si>
  <si>
    <t>923206********UU07</t>
  </si>
  <si>
    <t>18******358</t>
  </si>
  <si>
    <t>3206240191010000043433</t>
  </si>
  <si>
    <t>T8Z520233206N000000538</t>
  </si>
  <si>
    <t>32002300030831</t>
  </si>
  <si>
    <t>00748824</t>
  </si>
  <si>
    <t>T320600512023090000143605</t>
  </si>
  <si>
    <t>P8Z520233206N000000611</t>
  </si>
  <si>
    <t>通州区兴仁镇韩家坝村38组</t>
  </si>
  <si>
    <t>T8Z520233206N000000531</t>
  </si>
  <si>
    <t>32002300030832</t>
  </si>
  <si>
    <t>张自树</t>
  </si>
  <si>
    <t>T320600512023090000074677</t>
  </si>
  <si>
    <t>P8Z520233206N000000687</t>
  </si>
  <si>
    <t>南通市通州区港富粮食种植农地专业合作社</t>
  </si>
  <si>
    <t>通州区兴仁镇横港居7组</t>
  </si>
  <si>
    <t>933206********WL42</t>
  </si>
  <si>
    <t>3206240191010000046323</t>
  </si>
  <si>
    <t>T8Z520233206N000000522</t>
  </si>
  <si>
    <t>32002300030833</t>
  </si>
  <si>
    <t>单志新</t>
  </si>
  <si>
    <t>T320600512023090000207207</t>
  </si>
  <si>
    <t>P8Z520233206N000000497</t>
  </si>
  <si>
    <t>朱国兴</t>
  </si>
  <si>
    <t>通州区兴仁镇酒店居10-11、13、20、24、26-29组</t>
  </si>
  <si>
    <t>320624********4411</t>
  </si>
  <si>
    <t>18******134</t>
  </si>
  <si>
    <t>6230664231009388625</t>
  </si>
  <si>
    <t>T8Z520233206N000000527</t>
  </si>
  <si>
    <t>32002300030834</t>
  </si>
  <si>
    <t>07301156</t>
  </si>
  <si>
    <t>T320600512023090000044842</t>
  </si>
  <si>
    <t>P8Z520233206N000000815</t>
  </si>
  <si>
    <t>姜锦忠</t>
  </si>
  <si>
    <t>通州区兴仁镇阚庵东村26组</t>
  </si>
  <si>
    <t>320624********4318</t>
  </si>
  <si>
    <t>13******327</t>
  </si>
  <si>
    <t>6230664231008517299</t>
  </si>
  <si>
    <t>T8Z520233206N000000534</t>
  </si>
  <si>
    <t>32002300030835</t>
  </si>
  <si>
    <t>邵王锐</t>
  </si>
  <si>
    <t>T320600512023100000088780</t>
  </si>
  <si>
    <t>P8Z520233206N000000812</t>
  </si>
  <si>
    <t>南通市通州区永信粮食种植农地专业合作社</t>
  </si>
  <si>
    <t>通州区兴仁镇阚庵东村21组</t>
  </si>
  <si>
    <t>933206********N639</t>
  </si>
  <si>
    <t>3206240371010000095759</t>
  </si>
  <si>
    <t>T8Z520233206N000000520</t>
  </si>
  <si>
    <t>32002300030836</t>
  </si>
  <si>
    <t>T320600512023100000036512</t>
  </si>
  <si>
    <t>P8Z520233206N000000474</t>
  </si>
  <si>
    <t>南通市通州区通富粮食种植农地专业合作社</t>
  </si>
  <si>
    <t>通州区兴仁镇阚家庵村37组</t>
  </si>
  <si>
    <t>933206********CL0E</t>
  </si>
  <si>
    <t>3206240371010000095312</t>
  </si>
  <si>
    <t>T8Z520233206N000000536</t>
  </si>
  <si>
    <t>32002300030837</t>
  </si>
  <si>
    <t>T320600512023090000136081</t>
  </si>
  <si>
    <t>P8Z520233206N000000612</t>
  </si>
  <si>
    <t>孙华</t>
  </si>
  <si>
    <t>通州区兴仁镇戚家桥村27、15、16组</t>
  </si>
  <si>
    <t>320624********4356</t>
  </si>
  <si>
    <t>13******678</t>
  </si>
  <si>
    <t>6230664231006790005</t>
  </si>
  <si>
    <t>T8Z520233206N000000533</t>
  </si>
  <si>
    <t>32002300030838</t>
  </si>
  <si>
    <t>黄淑芳</t>
  </si>
  <si>
    <t>T320600512023090000131442</t>
  </si>
  <si>
    <t>P8Z520233206N000000479</t>
  </si>
  <si>
    <t>南通市通州区艾阳粮食种植农地专业合作社</t>
  </si>
  <si>
    <t>通州区兴仁镇太阳殿村32组</t>
  </si>
  <si>
    <t>933206********NU8X</t>
  </si>
  <si>
    <t>19******009</t>
  </si>
  <si>
    <t>3206240191010000046001</t>
  </si>
  <si>
    <t>T8Z520233206N000000524</t>
  </si>
  <si>
    <t>32002300030839</t>
  </si>
  <si>
    <t>T320600512023090000050899</t>
  </si>
  <si>
    <t>P8Z520233206N000000613</t>
  </si>
  <si>
    <t>胡建华</t>
  </si>
  <si>
    <t>通州区兴仁镇太阳殿村8组</t>
  </si>
  <si>
    <t>320624********7856</t>
  </si>
  <si>
    <t>15******129</t>
  </si>
  <si>
    <t>6230664231005484824</t>
  </si>
  <si>
    <t>T8Z520233206N000000532</t>
  </si>
  <si>
    <t>32002300030840</t>
  </si>
  <si>
    <t>胡亚龙</t>
  </si>
  <si>
    <t>T320600512023090000106880</t>
  </si>
  <si>
    <t>P8Z520233206N000000509</t>
  </si>
  <si>
    <t>吴家明</t>
  </si>
  <si>
    <t>通州区兴仁镇太阳殿村21组</t>
  </si>
  <si>
    <t>342622********2974</t>
  </si>
  <si>
    <t>18******078</t>
  </si>
  <si>
    <t>6230664233008443468</t>
  </si>
  <si>
    <t>T8Z520233206N000000526</t>
  </si>
  <si>
    <t>32002300030841</t>
  </si>
  <si>
    <t>T320600512023090000073932</t>
  </si>
  <si>
    <t>P8Z520233206N000000469</t>
  </si>
  <si>
    <t>钱德明</t>
  </si>
  <si>
    <t>通州区兴仁镇温桥村5组</t>
  </si>
  <si>
    <t>320624********4339</t>
  </si>
  <si>
    <t>6230664231004550948</t>
  </si>
  <si>
    <t>T8Z520233206N000000530</t>
  </si>
  <si>
    <t>32002300030842</t>
  </si>
  <si>
    <t>T320600512023090000135138</t>
  </si>
  <si>
    <t>P8Z520233206N000000475</t>
  </si>
  <si>
    <t>徐建中</t>
  </si>
  <si>
    <t>通州区兴仁镇温桥村7组</t>
  </si>
  <si>
    <t>15******955</t>
  </si>
  <si>
    <t>6230664231006402254</t>
  </si>
  <si>
    <t>T8Z520233206N000000523</t>
  </si>
  <si>
    <t>32002300030843</t>
  </si>
  <si>
    <t>2023.9.4</t>
  </si>
  <si>
    <t>T320600512023090000024972</t>
  </si>
  <si>
    <t>P8Z520233206N000000507</t>
  </si>
  <si>
    <t>严春峰</t>
  </si>
  <si>
    <t>通州区兴仁镇温桥村36组</t>
  </si>
  <si>
    <t>320683********4330</t>
  </si>
  <si>
    <t>18******351</t>
  </si>
  <si>
    <t>6230664231005962076</t>
  </si>
  <si>
    <t>T8Z520233206N000000525</t>
  </si>
  <si>
    <t>32002300030844</t>
  </si>
  <si>
    <t>T320600512023090000157850</t>
  </si>
  <si>
    <t>P8Z520233206N000000623</t>
  </si>
  <si>
    <t>吴鹏</t>
  </si>
  <si>
    <t>通州区兴仁镇徐家桥村15组</t>
  </si>
  <si>
    <t>320683********0418</t>
  </si>
  <si>
    <t>15******378</t>
  </si>
  <si>
    <t>6230664231007559714</t>
  </si>
  <si>
    <t>T8Z520233206N000000880</t>
  </si>
  <si>
    <t>32002300030845</t>
  </si>
  <si>
    <t>1758.6/27</t>
  </si>
  <si>
    <t>成亚运/
吴鹏</t>
  </si>
  <si>
    <t>19084689/17560707</t>
  </si>
  <si>
    <t>T320600512023090000107043</t>
  </si>
  <si>
    <t>T320600512023090000109649</t>
  </si>
  <si>
    <t>P8Z520233206N000000610</t>
  </si>
  <si>
    <t>徐飞</t>
  </si>
  <si>
    <t>通州区兴仁镇徐家桥村4组</t>
  </si>
  <si>
    <t>320624********4336</t>
  </si>
  <si>
    <t>13******268</t>
  </si>
  <si>
    <t>6230664231009420006</t>
  </si>
  <si>
    <t>T8Z520233206N000000529</t>
  </si>
  <si>
    <t>32002300030846</t>
  </si>
  <si>
    <t>T320600512023090000085953</t>
  </si>
  <si>
    <t>P8Z520233206N000000609</t>
  </si>
  <si>
    <t>孙建斌</t>
  </si>
  <si>
    <t>通州区兴仁镇徐家桥村11组</t>
  </si>
  <si>
    <t>18******318</t>
  </si>
  <si>
    <t>6230664231009419792</t>
  </si>
  <si>
    <t>T8Z520233206N000000881</t>
  </si>
  <si>
    <t>32002300030847</t>
  </si>
  <si>
    <t>T320600512023090000069233</t>
  </si>
  <si>
    <t>P8Z520233206N000000693</t>
  </si>
  <si>
    <t>南通市通州区长林桥粮食种植农地专业合作社</t>
  </si>
  <si>
    <t>通州区兴仁镇长林桥村27组</t>
  </si>
  <si>
    <t>933206********L77Y</t>
  </si>
  <si>
    <t>13******118</t>
  </si>
  <si>
    <t>3206240191010000046403</t>
  </si>
  <si>
    <t>T8Z520233206N000000521</t>
  </si>
  <si>
    <t>32002300030848</t>
  </si>
  <si>
    <t>T320600512023090000211578</t>
  </si>
  <si>
    <t>水稻品质 汇总</t>
  </si>
  <si>
    <t>总计</t>
  </si>
  <si>
    <r>
      <rPr>
        <b/>
        <sz val="14"/>
        <rFont val="宋体"/>
        <charset val="134"/>
        <scheme val="minor"/>
      </rPr>
      <t>玉米完全成本保险明细表</t>
    </r>
    <r>
      <rPr>
        <b/>
        <sz val="10"/>
        <rFont val="宋体"/>
        <charset val="134"/>
        <scheme val="minor"/>
      </rPr>
      <t>（险种：玉米,保额：1000元/亩，保期：2023/7/15-2023/11/30）</t>
    </r>
  </si>
  <si>
    <t>险种代码</t>
  </si>
  <si>
    <t>投保组织者</t>
  </si>
  <si>
    <t>被保险人身份证号</t>
  </si>
  <si>
    <t>保期启</t>
  </si>
  <si>
    <t>保期止</t>
  </si>
  <si>
    <t>承保数量（亩）</t>
  </si>
  <si>
    <t>标准保费</t>
  </si>
  <si>
    <t>自缴标准</t>
  </si>
  <si>
    <t>各级财政补贴（元）</t>
  </si>
  <si>
    <t>9LZ</t>
  </si>
  <si>
    <t>南通市通州区金沙街道城东村村民委员会</t>
  </si>
  <si>
    <t>P9LZ20233206N000000680</t>
  </si>
  <si>
    <t>袁世友等97户</t>
  </si>
  <si>
    <t>通州区金沙街道城东村11组等</t>
  </si>
  <si>
    <t>320624********0039</t>
  </si>
  <si>
    <t>15******899</t>
  </si>
  <si>
    <t>Q9LZ32062023N00000126100</t>
  </si>
  <si>
    <t>T9LZ20233206N000000785</t>
  </si>
  <si>
    <t>32002200133501</t>
  </si>
  <si>
    <t>城东村</t>
  </si>
  <si>
    <t>南通市通州区金沙街道港北村村民委员会</t>
  </si>
  <si>
    <t>P9LZ20233206N000000681</t>
  </si>
  <si>
    <t>刘定忠等488户</t>
  </si>
  <si>
    <t>通州区金沙街道港北村十六组等</t>
  </si>
  <si>
    <t>320624********1439</t>
  </si>
  <si>
    <t>13******819</t>
  </si>
  <si>
    <t>Q9LZ32062023N00000126200</t>
  </si>
  <si>
    <t>T9LZ20233206N000000786</t>
  </si>
  <si>
    <t>32002200133502</t>
  </si>
  <si>
    <t>港北村</t>
  </si>
  <si>
    <t>南通市通州区金沙街道金北村村民委员会</t>
  </si>
  <si>
    <t>P9LZ20233206N000000682</t>
  </si>
  <si>
    <t>顾振道等904户</t>
  </si>
  <si>
    <t>通州区金沙街道金北村6组等</t>
  </si>
  <si>
    <t>320624********0010</t>
  </si>
  <si>
    <t>15******304</t>
  </si>
  <si>
    <t>Q9LZ32062023N00000127200</t>
  </si>
  <si>
    <t>T9LZ20233206N000000808</t>
  </si>
  <si>
    <t>32002200133503</t>
  </si>
  <si>
    <t>2023.5.30/2023.10.16</t>
  </si>
  <si>
    <t>80115.72/2145.28</t>
  </si>
  <si>
    <t>张钡</t>
  </si>
  <si>
    <t>81052396/85562736</t>
  </si>
  <si>
    <t>南通市通州区金沙街道金余村村民委员会</t>
  </si>
  <si>
    <t>P9LZ20233206N000000683</t>
  </si>
  <si>
    <t>蔡金棋等377户</t>
  </si>
  <si>
    <t>通州区金沙街道金余村02组等</t>
  </si>
  <si>
    <t>Q9LZ32062023N00000126700</t>
  </si>
  <si>
    <t>T9LZ20233206N000000792</t>
  </si>
  <si>
    <t>32002200133504</t>
  </si>
  <si>
    <t>金余</t>
  </si>
  <si>
    <t>南通市通州区金沙街道进鲜港村村民委员会</t>
  </si>
  <si>
    <t>P9LZ20233206N000000684</t>
  </si>
  <si>
    <t>高美平等128户</t>
  </si>
  <si>
    <t>通州区金沙街道进鲜港村三组等</t>
  </si>
  <si>
    <t>320624********0262</t>
  </si>
  <si>
    <t>13******283</t>
  </si>
  <si>
    <t>Q9LZ32062023N00000126900</t>
  </si>
  <si>
    <t>T9LZ20233206N000000794</t>
  </si>
  <si>
    <t>32002200133505</t>
  </si>
  <si>
    <t>进鲜港</t>
  </si>
  <si>
    <t>南通市通州区金沙街道新三园村村民委员会</t>
  </si>
  <si>
    <t>P9LZ20233206N000000685</t>
  </si>
  <si>
    <t>管国芳等243户</t>
  </si>
  <si>
    <t>通州区金沙街道新三园村34组等</t>
  </si>
  <si>
    <t>320624********0086</t>
  </si>
  <si>
    <t>18******813</t>
  </si>
  <si>
    <t>Q9LZ32062023N00000127000</t>
  </si>
  <si>
    <t>T9LZ20233206N000000795</t>
  </si>
  <si>
    <t>32002200133506</t>
  </si>
  <si>
    <t>新三园</t>
  </si>
  <si>
    <t>金沙街道 汇总</t>
  </si>
  <si>
    <t>南通市通州区西亭镇八总桥村村民委员会</t>
  </si>
  <si>
    <t>P9LZ20233206N000000736</t>
  </si>
  <si>
    <t>张井明等156户</t>
  </si>
  <si>
    <t>通州区西亭镇八总桥村（灰场边村）十六组等</t>
  </si>
  <si>
    <t>15******195</t>
  </si>
  <si>
    <t>Q9LZ32062023N00000137900</t>
  </si>
  <si>
    <t>T9LZ20233206N000000902</t>
  </si>
  <si>
    <t>32002200133510</t>
  </si>
  <si>
    <t>2023.7.13/2023.10.8</t>
  </si>
  <si>
    <t>269301.3/501.05</t>
  </si>
  <si>
    <t>南通市通州区西亭镇财政局/顾永红</t>
  </si>
  <si>
    <t>34685843/85039034</t>
  </si>
  <si>
    <t>南通市通州区西亭镇华芦村村民委员会</t>
  </si>
  <si>
    <t>P9LZ20233206N000000742</t>
  </si>
  <si>
    <t>赵国华等355户</t>
  </si>
  <si>
    <t>通州区西亭镇华芦村1组等</t>
  </si>
  <si>
    <t>320624********3351</t>
  </si>
  <si>
    <t>13******563</t>
  </si>
  <si>
    <t>Q9LZ32062023N00000138100</t>
  </si>
  <si>
    <t>T9LZ20233206N000000904</t>
  </si>
  <si>
    <t>32002200133512</t>
  </si>
  <si>
    <t>2023.7.13/2023.10.9</t>
  </si>
  <si>
    <t>269301.3/884.68</t>
  </si>
  <si>
    <t>南通市通州区西亭镇财政局/姜易飞</t>
  </si>
  <si>
    <t>34685843/37772041</t>
  </si>
  <si>
    <t>南通市通州区西亭镇九总渡村村民委员会</t>
  </si>
  <si>
    <t>P9LZ20233206N000000743</t>
  </si>
  <si>
    <t>宋立兵等1户</t>
  </si>
  <si>
    <t>通州区西亭镇九总渡村3组</t>
  </si>
  <si>
    <t>13******759</t>
  </si>
  <si>
    <t>Q9LZ32062023N00000138200</t>
  </si>
  <si>
    <t>T9LZ20233206N000000905</t>
  </si>
  <si>
    <t>32002200133513</t>
  </si>
  <si>
    <t>朱春红</t>
  </si>
  <si>
    <t>南通市通州区西亭镇龙坝村村民委员会</t>
  </si>
  <si>
    <t>P9LZ20233206N000000745</t>
  </si>
  <si>
    <t>朱德军等95户</t>
  </si>
  <si>
    <t>通州区西亭镇龙坝村4组等</t>
  </si>
  <si>
    <t>320624********4333</t>
  </si>
  <si>
    <t>18******842</t>
  </si>
  <si>
    <t>Q9LZ32062023N00000138300</t>
  </si>
  <si>
    <t>T9LZ20233206N000000907</t>
  </si>
  <si>
    <t>32002200133515</t>
  </si>
  <si>
    <t>269301.3/272.8</t>
  </si>
  <si>
    <t>南通市通州区西亭镇财政局</t>
  </si>
  <si>
    <t>34685843/19092045</t>
  </si>
  <si>
    <t>南通市通州区西亭镇纱场社区居民委员会</t>
  </si>
  <si>
    <t>P9LZ20233206N000000746</t>
  </si>
  <si>
    <t>周志平等348户</t>
  </si>
  <si>
    <t>通州区西亭镇纱场居1组等</t>
  </si>
  <si>
    <t>320624********3357</t>
  </si>
  <si>
    <t>13******589</t>
  </si>
  <si>
    <t>Q9LZ32062023N00000138400</t>
  </si>
  <si>
    <t>T9LZ20233206N000000908</t>
  </si>
  <si>
    <t>32002200133516</t>
  </si>
  <si>
    <t>269301.3/198.83</t>
  </si>
  <si>
    <t>34685843/32772636</t>
  </si>
  <si>
    <t>南通市通州区西亭镇亭东村村民委员会</t>
  </si>
  <si>
    <t>P9LZ20233206N000000747</t>
  </si>
  <si>
    <t>徐美连等193户</t>
  </si>
  <si>
    <t>320624********0425</t>
  </si>
  <si>
    <t>13******840</t>
  </si>
  <si>
    <t>Q9LZ32062023N00000139600</t>
  </si>
  <si>
    <t>T9LZ20233206N000000913</t>
  </si>
  <si>
    <t>32002200133517</t>
  </si>
  <si>
    <t>269301.3/422.4</t>
  </si>
  <si>
    <t>34685843/73793034</t>
  </si>
  <si>
    <t>南通市通州区西亭镇同乐村村民委员会</t>
  </si>
  <si>
    <t>P9LZ20233206N000000748</t>
  </si>
  <si>
    <t>赵燕等356户</t>
  </si>
  <si>
    <t>通州区西亭镇同乐村五组等</t>
  </si>
  <si>
    <t>320624********3369</t>
  </si>
  <si>
    <t>15******592</t>
  </si>
  <si>
    <t>Q9LZ32062023N00000139800</t>
  </si>
  <si>
    <t>T9LZ20233206N000000914</t>
  </si>
  <si>
    <t>32002200133518</t>
  </si>
  <si>
    <t>269301.3/1218.97</t>
  </si>
  <si>
    <t>南通市通州区西亭镇财政局/邱晓灵</t>
  </si>
  <si>
    <t>34685843/60657041</t>
  </si>
  <si>
    <t>南通市通州区西亭镇西亭社区居民委员会</t>
  </si>
  <si>
    <t>P9LZ20233206N000000750</t>
  </si>
  <si>
    <t>胡加余等35户</t>
  </si>
  <si>
    <t>通州区西亭镇西亭居三十组等</t>
  </si>
  <si>
    <t>320624********0419</t>
  </si>
  <si>
    <t>15******647</t>
  </si>
  <si>
    <t>Q9LZ32062023N00000140000</t>
  </si>
  <si>
    <t>T9LZ20233206N000000916</t>
  </si>
  <si>
    <t>32002200133520</t>
  </si>
  <si>
    <t>269301.3/85.8</t>
  </si>
  <si>
    <t>南通市通州区西亭镇财政局/宋圆圆</t>
  </si>
  <si>
    <t>34685843/25142035</t>
  </si>
  <si>
    <t>西亭镇 汇总</t>
  </si>
  <si>
    <t>南通市通州区二甲镇宝云山村村民委员会</t>
  </si>
  <si>
    <t>P9LZ20233206N000000686</t>
  </si>
  <si>
    <t>季国珍等568户</t>
  </si>
  <si>
    <t>通州区二甲镇宝云山村20组等</t>
  </si>
  <si>
    <t>320624********1568</t>
  </si>
  <si>
    <t>Q9LZ32062023N00000124500</t>
  </si>
  <si>
    <t>T9LZ20233206N000000775</t>
  </si>
  <si>
    <t>32002200133524</t>
  </si>
  <si>
    <t>曹春烽</t>
  </si>
  <si>
    <t>南通市通州区二甲镇北潭村村民委员会</t>
  </si>
  <si>
    <t>P9LZ20233206N000000687</t>
  </si>
  <si>
    <t>唐雪存等535户</t>
  </si>
  <si>
    <t>通州区二甲镇北潭村1组等</t>
  </si>
  <si>
    <t>320624********1717</t>
  </si>
  <si>
    <t>13******717</t>
  </si>
  <si>
    <t>Q9LZ32062023N00000124600</t>
  </si>
  <si>
    <t>T9LZ20233206N000000776</t>
  </si>
  <si>
    <t>32002200133525</t>
  </si>
  <si>
    <t>2023.10.10</t>
  </si>
  <si>
    <t>王莉</t>
  </si>
  <si>
    <t>南通市通州区二甲镇定兴桥村村民委员会</t>
  </si>
  <si>
    <t>P9LZ20233206N000000688</t>
  </si>
  <si>
    <t>俞光平等901户</t>
  </si>
  <si>
    <t>通州区二甲镇定兴桥村1组等</t>
  </si>
  <si>
    <t>320624********1016</t>
  </si>
  <si>
    <t>Q9LZ32062023N00000127900</t>
  </si>
  <si>
    <t>T9LZ20233206N000000810</t>
  </si>
  <si>
    <t>32002200133526</t>
  </si>
  <si>
    <t>2023.10.11</t>
  </si>
  <si>
    <t>南通市通州区二甲镇六甲镇村村民委员会</t>
  </si>
  <si>
    <t>P9LZ20233206N000000689</t>
  </si>
  <si>
    <t>胡继康等864户</t>
  </si>
  <si>
    <t>南通市通州区二甲镇六甲镇村38组等</t>
  </si>
  <si>
    <t>320624********1036</t>
  </si>
  <si>
    <t>Q9LZ32062023N00000133100</t>
  </si>
  <si>
    <t>T9LZ20233206N000000850</t>
  </si>
  <si>
    <t>32002200133527</t>
  </si>
  <si>
    <t>2023.6.15/2023.10.11</t>
  </si>
  <si>
    <t>28850.4/
5050.6</t>
  </si>
  <si>
    <t>南通市通州区二甲镇财政收付中心/施爱华</t>
  </si>
  <si>
    <t>26838311/55025000</t>
  </si>
  <si>
    <t>南通市通州区二甲镇路中村村民委员会</t>
  </si>
  <si>
    <t>P9LZ20233206N000000690</t>
  </si>
  <si>
    <t>曹国祥等368户</t>
  </si>
  <si>
    <t>通州区二甲镇路中村一组等</t>
  </si>
  <si>
    <t>320624********1572</t>
  </si>
  <si>
    <t>Q9LZ32062023N00000124900</t>
  </si>
  <si>
    <t>T9LZ20233206N000000777</t>
  </si>
  <si>
    <t>32002200133528</t>
  </si>
  <si>
    <t>曹鑫炉</t>
  </si>
  <si>
    <t>南通市通州区二甲镇三甲居居民委员会</t>
  </si>
  <si>
    <t>P9LZ20233206N000000691</t>
  </si>
  <si>
    <t>曹建宝等123户</t>
  </si>
  <si>
    <t>通州区二甲镇三甲居32组等</t>
  </si>
  <si>
    <t>320624********1038</t>
  </si>
  <si>
    <t>Q9LZ32062023N00000125000</t>
  </si>
  <si>
    <t>T9LZ20233206N000000778</t>
  </si>
  <si>
    <t>32002200133529</t>
  </si>
  <si>
    <t>毛来萍</t>
  </si>
  <si>
    <t>南通市通州区二甲镇通运桥村村民委员会</t>
  </si>
  <si>
    <t>P9LZ20233206N000000692</t>
  </si>
  <si>
    <t>韩金美等1209户</t>
  </si>
  <si>
    <t>通州区二甲镇通运桥村1组等</t>
  </si>
  <si>
    <t>320624********1224</t>
  </si>
  <si>
    <t>Q9LZ32062023N00000125300</t>
  </si>
  <si>
    <t>T9LZ20233206N000000779</t>
  </si>
  <si>
    <t>32002200133530</t>
  </si>
  <si>
    <t>胡凤珍</t>
  </si>
  <si>
    <t>南通市通州区二甲镇坨墩村村民委员会</t>
  </si>
  <si>
    <t>P9LZ20233206N000000693</t>
  </si>
  <si>
    <t>曹殿如等621户</t>
  </si>
  <si>
    <t>通州区二甲镇坨墩村1组等</t>
  </si>
  <si>
    <t>320624********1718</t>
  </si>
  <si>
    <t>18******616</t>
  </si>
  <si>
    <t>Q9LZ32062023N00000125500</t>
  </si>
  <si>
    <t>T9LZ20233206N000000780</t>
  </si>
  <si>
    <t>32002200133531</t>
  </si>
  <si>
    <t>周锌</t>
  </si>
  <si>
    <t>南通市通州区二甲镇新市居居民委员会</t>
  </si>
  <si>
    <t>P9LZ20233206N000000694</t>
  </si>
  <si>
    <t>周志宾等59户</t>
  </si>
  <si>
    <t>通州区二甲镇新市居一组等</t>
  </si>
  <si>
    <t>320624********101X</t>
  </si>
  <si>
    <t>18******887</t>
  </si>
  <si>
    <t>Q9LZ32062023N00000125600</t>
  </si>
  <si>
    <t>T9LZ20233206N000000781</t>
  </si>
  <si>
    <t>32002200133532</t>
  </si>
  <si>
    <t>曹裔钦</t>
  </si>
  <si>
    <t>南通市通州区二甲镇余北社区居民委员会</t>
  </si>
  <si>
    <t>P9LZ20233206N000000695</t>
  </si>
  <si>
    <t>周汉江等303户</t>
  </si>
  <si>
    <t>通州区二甲镇余北居二组等</t>
  </si>
  <si>
    <t>320624********1710</t>
  </si>
  <si>
    <t>15******151</t>
  </si>
  <si>
    <t>Q9LZ32062023N00000125700</t>
  </si>
  <si>
    <t>T9LZ20233206N000000782</t>
  </si>
  <si>
    <t>32002200133533</t>
  </si>
  <si>
    <t>韩春华</t>
  </si>
  <si>
    <t>南通市通州区二甲镇余西居居民委员会</t>
  </si>
  <si>
    <t>P9LZ20233206N000000696</t>
  </si>
  <si>
    <t>季海达等465户</t>
  </si>
  <si>
    <t>通州区二甲镇余西居1组等</t>
  </si>
  <si>
    <t>320624********1556</t>
  </si>
  <si>
    <t>18******801</t>
  </si>
  <si>
    <t>Q9LZ32062023N00000126000</t>
  </si>
  <si>
    <t>T9LZ20233206N000000784</t>
  </si>
  <si>
    <t>32002200133534</t>
  </si>
  <si>
    <t>曹小燕</t>
  </si>
  <si>
    <t>南通市通州区二甲镇袁南居居民委员会</t>
  </si>
  <si>
    <t>P9LZ20233206N000000697</t>
  </si>
  <si>
    <t>施建华等920户</t>
  </si>
  <si>
    <t>通州区二甲镇袁南居（南海村）一组等</t>
  </si>
  <si>
    <t>320624********121X</t>
  </si>
  <si>
    <t>Q9LZ32062023N00000125800</t>
  </si>
  <si>
    <t>T9LZ20233206N000000783</t>
  </si>
  <si>
    <t>32002200133535</t>
  </si>
  <si>
    <t>28850.4/
5595.92</t>
  </si>
  <si>
    <t>南通市通州区二甲镇财政收付中心/刘静</t>
  </si>
  <si>
    <t>26838311/20073046</t>
  </si>
  <si>
    <t>二甲镇 汇总</t>
  </si>
  <si>
    <t>南通市通州区东社镇陈墩村村民委员会</t>
  </si>
  <si>
    <t>P9LZ20233206N000000729</t>
  </si>
  <si>
    <t>曹岐等234户</t>
  </si>
  <si>
    <t>通州区东社镇陈墩村4组等</t>
  </si>
  <si>
    <t>320624********3957</t>
  </si>
  <si>
    <t>Q9LZ32062023N00000132900</t>
  </si>
  <si>
    <t>T9LZ20233206N000000841</t>
  </si>
  <si>
    <t>32002200133544</t>
  </si>
  <si>
    <t>2023.7.4/
2023.10.10</t>
  </si>
  <si>
    <t>87098.33/1027.62</t>
  </si>
  <si>
    <t>南通市通州区东社镇财政收付中心/曹燕燕</t>
  </si>
  <si>
    <t>68221409/
48578518</t>
  </si>
  <si>
    <t>南通市通州区东社镇东平村村民委员会</t>
  </si>
  <si>
    <t>P9LZ20233206N000000728</t>
  </si>
  <si>
    <t>卑杰等685户</t>
  </si>
  <si>
    <t>通州区东社镇东平村26组等</t>
  </si>
  <si>
    <t>13******469</t>
  </si>
  <si>
    <t>Q9LZ32062023N00000133000</t>
  </si>
  <si>
    <t>T9LZ20233206N000000843</t>
  </si>
  <si>
    <t>32002200133545</t>
  </si>
  <si>
    <t>季钰</t>
  </si>
  <si>
    <t>07616046</t>
  </si>
  <si>
    <t>南通市通州区东社镇福利村村民委员会</t>
  </si>
  <si>
    <t>P9LZ20233206N000000727</t>
  </si>
  <si>
    <t>曹立训等209户</t>
  </si>
  <si>
    <t>通州区东社镇福利村9组等</t>
  </si>
  <si>
    <t>Q9LZ32062023N00000133200</t>
  </si>
  <si>
    <t>T9LZ20233206N000000857</t>
  </si>
  <si>
    <t>32002200133546</t>
  </si>
  <si>
    <t>2023.7.4/
2023.10.8</t>
  </si>
  <si>
    <t>87098.33/1244.1</t>
  </si>
  <si>
    <t>南通市通州区东社镇财政收付中心/何俞涛</t>
  </si>
  <si>
    <t>68221409/
70466637</t>
  </si>
  <si>
    <t>南通市通州区东社镇河东村村民委员会</t>
  </si>
  <si>
    <t>P9LZ20233206N000000726</t>
  </si>
  <si>
    <t>曹胜杰等350户</t>
  </si>
  <si>
    <t>通州区东社镇河东村2组等</t>
  </si>
  <si>
    <t>320624********2878</t>
  </si>
  <si>
    <t>18******169</t>
  </si>
  <si>
    <t>Q9LZ32062023N00000133300</t>
  </si>
  <si>
    <t>T9LZ20233206N000000862</t>
  </si>
  <si>
    <t>32002200133547</t>
  </si>
  <si>
    <t>2023.7.4/
2023.10.12</t>
  </si>
  <si>
    <t>87098.33/1880.23</t>
  </si>
  <si>
    <t>南通市通州区东社镇财政收付中心/曹丽丽</t>
  </si>
  <si>
    <t>68221409/55049000</t>
  </si>
  <si>
    <t>南通市通州区东社镇苴西村村民委员会</t>
  </si>
  <si>
    <t>P9LZ20233206N000000725</t>
  </si>
  <si>
    <t>徐勇等192户</t>
  </si>
  <si>
    <t>通州区东社镇苴西村18组等</t>
  </si>
  <si>
    <t>320624********2850</t>
  </si>
  <si>
    <t>15******165</t>
  </si>
  <si>
    <t>Q9LZ32062023N00000133400</t>
  </si>
  <si>
    <t>T9LZ20233206N000000863</t>
  </si>
  <si>
    <t>32002200133548</t>
  </si>
  <si>
    <t>2023.7.4/
2023.10.18</t>
  </si>
  <si>
    <t>87098.33/835.78</t>
  </si>
  <si>
    <t>南通市通州区东社镇财政收付中心/李强</t>
  </si>
  <si>
    <t>68221409/55005000</t>
  </si>
  <si>
    <t>南通市通州区东社镇平和村村民委员会</t>
  </si>
  <si>
    <t>P9LZ20233206N000000723</t>
  </si>
  <si>
    <t>瞿广生等118户</t>
  </si>
  <si>
    <t>通州区东社镇平和村1组等</t>
  </si>
  <si>
    <t>320624********3953</t>
  </si>
  <si>
    <t>Q9LZ32062023N00000133600</t>
  </si>
  <si>
    <t>T9LZ20233206N000000869</t>
  </si>
  <si>
    <t>32002200133550</t>
  </si>
  <si>
    <t>2023.7.4/
2023.10.9</t>
  </si>
  <si>
    <t>87098.33/560.73</t>
  </si>
  <si>
    <t>南通市通州区东社镇财政收付中心/张小丽</t>
  </si>
  <si>
    <t>68221409/93586650</t>
  </si>
  <si>
    <t>T320600512023100000078609</t>
  </si>
  <si>
    <t>南通市通州区东社镇庆丰社区居民委员会</t>
  </si>
  <si>
    <t>P9LZ20233206N000000722</t>
  </si>
  <si>
    <t>曹子才等151户</t>
  </si>
  <si>
    <t>通州区东社镇庆丰居新灶村15组等</t>
  </si>
  <si>
    <t>320624********3651</t>
  </si>
  <si>
    <t>15******493</t>
  </si>
  <si>
    <t>Q9LZ32062023N00000133700</t>
  </si>
  <si>
    <t>T9LZ20233206N000000870</t>
  </si>
  <si>
    <t>32002200133551</t>
  </si>
  <si>
    <t>87098.33/643.17</t>
  </si>
  <si>
    <t>南通市通州区东社镇财政收付中心/卫亚梅</t>
  </si>
  <si>
    <t>68221409/17228638</t>
  </si>
  <si>
    <t>南通市通州区东社镇五甲苴社区居民委员会</t>
  </si>
  <si>
    <t>P9LZ20233206N000000751</t>
  </si>
  <si>
    <t>袁海礼等410户</t>
  </si>
  <si>
    <t>通州区东社镇五甲苴居14组等</t>
  </si>
  <si>
    <t>320624********287X</t>
  </si>
  <si>
    <t>18******347</t>
  </si>
  <si>
    <t>Q9LZ32062023N00000133800</t>
  </si>
  <si>
    <t>T9LZ20233206N000000871</t>
  </si>
  <si>
    <t>32002200133552</t>
  </si>
  <si>
    <t>87098.33/2084.39</t>
  </si>
  <si>
    <t>南通市通州区东社镇财政收付中心</t>
  </si>
  <si>
    <t>68221409</t>
  </si>
  <si>
    <t>南通市通州区东社镇五马路村村民委员会</t>
  </si>
  <si>
    <t>P9LZ20233206N000000752</t>
  </si>
  <si>
    <t>张洪美等33户</t>
  </si>
  <si>
    <t>通州区东社镇五马路村10组等</t>
  </si>
  <si>
    <t>320624********1862</t>
  </si>
  <si>
    <t>18******106</t>
  </si>
  <si>
    <t>Q9LZ32062023N00000133900</t>
  </si>
  <si>
    <t>T9LZ20233206N000000872</t>
  </si>
  <si>
    <t>32002200133553</t>
  </si>
  <si>
    <t>87098.33/194.7</t>
  </si>
  <si>
    <t>南通市通州区东社镇财政收付中心/高秋霞</t>
  </si>
  <si>
    <t>南通市通州区东社镇香台村村民委员会</t>
  </si>
  <si>
    <t>P9LZ20233206N000000753</t>
  </si>
  <si>
    <t>曹国芳等407户</t>
  </si>
  <si>
    <t>通州区东社镇香台村2组等</t>
  </si>
  <si>
    <t>320624********1872</t>
  </si>
  <si>
    <t>Q9LZ32062023N00000137000</t>
  </si>
  <si>
    <t>T9LZ20233206N000000894</t>
  </si>
  <si>
    <t>32002200133554</t>
  </si>
  <si>
    <t>87098.33/1897.06</t>
  </si>
  <si>
    <t>南通市通州区东社镇财政收付中心/张卫平</t>
  </si>
  <si>
    <t>68221409/85514042</t>
  </si>
  <si>
    <t>南通市通州区东社镇新桥村村民委员会</t>
  </si>
  <si>
    <t>P9LZ20233206N000000754</t>
  </si>
  <si>
    <t>曹汉东等266户</t>
  </si>
  <si>
    <t>通州区东社镇新桥村二十六组等</t>
  </si>
  <si>
    <t>320624********2950</t>
  </si>
  <si>
    <t>Q9LZ32062023N00000134300</t>
  </si>
  <si>
    <t>T9LZ20233206N000000873</t>
  </si>
  <si>
    <t>32002200133555</t>
  </si>
  <si>
    <t>季成进</t>
  </si>
  <si>
    <t>55010000</t>
  </si>
  <si>
    <t>南通市通州区东社镇兴隆灶村村民委员会</t>
  </si>
  <si>
    <t>P9LZ20233206N000000755</t>
  </si>
  <si>
    <t>陆忠华等401户</t>
  </si>
  <si>
    <t>通州区东社镇兴隆灶村3组等</t>
  </si>
  <si>
    <t>320624********3658</t>
  </si>
  <si>
    <t>18******639</t>
  </si>
  <si>
    <t>Q9LZ32062023N00000136900</t>
  </si>
  <si>
    <t>T9LZ20233206N000000893</t>
  </si>
  <si>
    <t>32002200133556</t>
  </si>
  <si>
    <t>2023.7.4/
2023.10.17</t>
  </si>
  <si>
    <t>87098.33/1362.85</t>
  </si>
  <si>
    <t>南通市通州区东社镇财政收付中心/赵鑫丽</t>
  </si>
  <si>
    <t>68221409/55023000</t>
  </si>
  <si>
    <t>南通市通州区东社镇杨港社区居民委员会</t>
  </si>
  <si>
    <t>P9LZ20233206N000000760</t>
  </si>
  <si>
    <t>殷美娟等442户</t>
  </si>
  <si>
    <t>通州区东社镇杨港居1组等</t>
  </si>
  <si>
    <t>320624********3529</t>
  </si>
  <si>
    <t>18******739</t>
  </si>
  <si>
    <t>Q9LZ32062023N00000136800</t>
  </si>
  <si>
    <t>T9LZ20233206N000000892</t>
  </si>
  <si>
    <t>32002200133557</t>
  </si>
  <si>
    <t>邱剑</t>
  </si>
  <si>
    <t>53641650</t>
  </si>
  <si>
    <t>南通市通州区东社镇中和村村民委员会</t>
  </si>
  <si>
    <t>P9LZ20233206N000000756</t>
  </si>
  <si>
    <t>庄志林等419户</t>
  </si>
  <si>
    <t>通州区东社镇中和村15组等</t>
  </si>
  <si>
    <t>320624********3958</t>
  </si>
  <si>
    <t>15******104</t>
  </si>
  <si>
    <t>Q9LZ32062023N00000134600</t>
  </si>
  <si>
    <t>T9LZ20233206N000000874</t>
  </si>
  <si>
    <t>32002200133558</t>
  </si>
  <si>
    <t>2023.7.4/2023.10.18</t>
  </si>
  <si>
    <t>87098.33/2181.69</t>
  </si>
  <si>
    <t>南通市通州区东社镇财政收付中心/曹玉梅</t>
  </si>
  <si>
    <t>68221409/59383775</t>
  </si>
  <si>
    <t>东社镇 汇总</t>
  </si>
  <si>
    <t>南通市通州区十总镇岸西村村民委员会</t>
  </si>
  <si>
    <t>P9LZ20233206N000000653</t>
  </si>
  <si>
    <t>成章华等16户</t>
  </si>
  <si>
    <t>通州区十总镇岸西村三十五组等</t>
  </si>
  <si>
    <t>320624********3199</t>
  </si>
  <si>
    <t>13******511</t>
  </si>
  <si>
    <t>Q9LZ32062023N00000128400</t>
  </si>
  <si>
    <t>T9LZ20233206N000000851</t>
  </si>
  <si>
    <t>32002200133567</t>
  </si>
  <si>
    <t>2023.5.29/2023.10.9</t>
  </si>
  <si>
    <t>18458.4/
24.2</t>
  </si>
  <si>
    <t>季亮</t>
  </si>
  <si>
    <t>55028000/32278648</t>
  </si>
  <si>
    <t>P9LZ20233206N000000655</t>
  </si>
  <si>
    <t>刘俊</t>
  </si>
  <si>
    <t>通州区十总镇沧南居18组</t>
  </si>
  <si>
    <t>320683********3159</t>
  </si>
  <si>
    <t>15******979</t>
  </si>
  <si>
    <t>Q9LZ32062023N00000128500</t>
  </si>
  <si>
    <t>T9LZ20233206N000000812</t>
  </si>
  <si>
    <t>32002200133569</t>
  </si>
  <si>
    <t>南通市通州区十总镇渡海亭村村民委员会</t>
  </si>
  <si>
    <t>P9LZ20233206N000000656</t>
  </si>
  <si>
    <t>张葛苏等8户</t>
  </si>
  <si>
    <t>通州区十总镇渡海亭村五十组等</t>
  </si>
  <si>
    <t>320624********4558</t>
  </si>
  <si>
    <t>13******185</t>
  </si>
  <si>
    <t>Q9LZ32062023N00000129200</t>
  </si>
  <si>
    <t>T9LZ20233206N000000853</t>
  </si>
  <si>
    <t>32002200133570</t>
  </si>
  <si>
    <t>2023.6.9/
2023.10.8</t>
  </si>
  <si>
    <t>15.4/
177.1</t>
  </si>
  <si>
    <t>葛倩倩</t>
  </si>
  <si>
    <t>57046967/ 87190638</t>
  </si>
  <si>
    <t>南通市通州区十总镇骑岸社区居民委员会</t>
  </si>
  <si>
    <t>P9LZ20233206N000000658</t>
  </si>
  <si>
    <t>李汉清等92户</t>
  </si>
  <si>
    <t>通州区十总镇骑岸居二十六组等</t>
  </si>
  <si>
    <t>320624********3178</t>
  </si>
  <si>
    <t>18******670</t>
  </si>
  <si>
    <t>Q9LZ32062023N00000130300</t>
  </si>
  <si>
    <t>T9LZ20233206N000000855</t>
  </si>
  <si>
    <t>32002200133572</t>
  </si>
  <si>
    <t>2023.5.31/2023.10.18</t>
  </si>
  <si>
    <t>13297.61/254.93</t>
  </si>
  <si>
    <t>刘莉</t>
  </si>
  <si>
    <t>55005000/55035000</t>
  </si>
  <si>
    <t>P9LZ20233206N000000659</t>
  </si>
  <si>
    <t>张茂银</t>
  </si>
  <si>
    <t>通州区十总镇骑北村31组</t>
  </si>
  <si>
    <t>320624********3151</t>
  </si>
  <si>
    <t>13******068</t>
  </si>
  <si>
    <t>Q9LZ32062023N00000129300</t>
  </si>
  <si>
    <t>T9LZ20233206N000000815</t>
  </si>
  <si>
    <t>32002200133573</t>
  </si>
  <si>
    <t>2023.10.18</t>
  </si>
  <si>
    <t>南通市通州区十总镇上雁村村民委员会</t>
  </si>
  <si>
    <t>P9LZ20233206N000000660</t>
  </si>
  <si>
    <t>曹志坚等6户</t>
  </si>
  <si>
    <t>通州区十总镇上雁村四十五组等</t>
  </si>
  <si>
    <t>13******466</t>
  </si>
  <si>
    <t>Q9LZ32062023N00000129400</t>
  </si>
  <si>
    <t>T9LZ20233206N000000816</t>
  </si>
  <si>
    <t>32002200133574</t>
  </si>
  <si>
    <t>2023.10.8</t>
  </si>
  <si>
    <t>曹菲菲</t>
  </si>
  <si>
    <t>00799036</t>
  </si>
  <si>
    <t>南通市通州区十总镇十总社区居民委员会</t>
  </si>
  <si>
    <t>P9LZ20233206N000000661</t>
  </si>
  <si>
    <t>顾建等22户</t>
  </si>
  <si>
    <t>通州区十总镇十总居26组等</t>
  </si>
  <si>
    <t>320624********3038</t>
  </si>
  <si>
    <t>18******202</t>
  </si>
  <si>
    <t>Q9LZ32062023N00000129500</t>
  </si>
  <si>
    <t>T9LZ20233206N000000856</t>
  </si>
  <si>
    <t>32002200133575</t>
  </si>
  <si>
    <t>2023.5.23/2023.10.9</t>
  </si>
  <si>
    <t>614.55/
74.25</t>
  </si>
  <si>
    <t>张露露</t>
  </si>
  <si>
    <t>67233740/41294044</t>
  </si>
  <si>
    <t>南通市通州区十总镇双墩村村民委员会</t>
  </si>
  <si>
    <t>P9LZ20233206N000000662</t>
  </si>
  <si>
    <t>顾庆生等32户</t>
  </si>
  <si>
    <t>通州区十总镇双墩村三十七组等</t>
  </si>
  <si>
    <t>320624********3010</t>
  </si>
  <si>
    <t>15******035</t>
  </si>
  <si>
    <t>Q9LZ32062023N00000129600</t>
  </si>
  <si>
    <t>T9LZ20233206N000000858</t>
  </si>
  <si>
    <t>32002200133576</t>
  </si>
  <si>
    <t>2023.6.9/
2023.10.11</t>
  </si>
  <si>
    <t>1605/
101.2</t>
  </si>
  <si>
    <t>李炜</t>
  </si>
  <si>
    <t>90416106/64050683</t>
  </si>
  <si>
    <t>南通市通州区十总镇新雁村村民委员会</t>
  </si>
  <si>
    <t>P9LZ20233206N000000663</t>
  </si>
  <si>
    <t>张永明等38户</t>
  </si>
  <si>
    <t>通州区十总镇新雁村五组等</t>
  </si>
  <si>
    <t>320624********3030</t>
  </si>
  <si>
    <t>18******905</t>
  </si>
  <si>
    <t>Q9LZ32062023N00000131200</t>
  </si>
  <si>
    <t>T9LZ20233206N000000859</t>
  </si>
  <si>
    <t>32002200133577</t>
  </si>
  <si>
    <t>2023.5.31/2023.10.11</t>
  </si>
  <si>
    <t>27276.9/
145.2</t>
  </si>
  <si>
    <t>季亚楠</t>
  </si>
  <si>
    <t>09769852/77738072</t>
  </si>
  <si>
    <t>南通市通州区十总镇五总社区居民委员会</t>
  </si>
  <si>
    <t>P9LZ20233206N000000664</t>
  </si>
  <si>
    <t>葛国新等2户</t>
  </si>
  <si>
    <t>通州区十总镇五总居四十二组等</t>
  </si>
  <si>
    <t>320624********4599</t>
  </si>
  <si>
    <t>13******634</t>
  </si>
  <si>
    <t>Q9LZ32062023N00000130000</t>
  </si>
  <si>
    <t>T9LZ20233206N000000860</t>
  </si>
  <si>
    <t>32002200133578</t>
  </si>
  <si>
    <t>2023.6.1/
2023.10.10</t>
  </si>
  <si>
    <t>8.25/176</t>
  </si>
  <si>
    <t>钟亚平/葛彬</t>
  </si>
  <si>
    <t>42016019/57826657</t>
  </si>
  <si>
    <t>南通市通州区十总镇迎阳村村民委员会</t>
  </si>
  <si>
    <t>P9LZ20233206N000000665</t>
  </si>
  <si>
    <t>陈元康等121户</t>
  </si>
  <si>
    <t>通州区十总镇迎阳村1组等</t>
  </si>
  <si>
    <t>320624********3813</t>
  </si>
  <si>
    <t>18******836</t>
  </si>
  <si>
    <t>Q9LZ32062023N00000130100</t>
  </si>
  <si>
    <t>T9LZ20233206N000000817</t>
  </si>
  <si>
    <t>32002200133579</t>
  </si>
  <si>
    <t>花久久</t>
  </si>
  <si>
    <t>南通市通州区十总镇张沙村村民委员会</t>
  </si>
  <si>
    <t>P9LZ20233206N000000667</t>
  </si>
  <si>
    <t>季求才等6户</t>
  </si>
  <si>
    <t>通州区十总镇张沙村二十八组等</t>
  </si>
  <si>
    <t>13******765</t>
  </si>
  <si>
    <t>Q9LZ32062023N00000130200</t>
  </si>
  <si>
    <t>T9LZ20233206N000000818</t>
  </si>
  <si>
    <t>32002200133582</t>
  </si>
  <si>
    <t>季田丽</t>
  </si>
  <si>
    <t>十总镇 汇总</t>
  </si>
  <si>
    <t>南通市通州区石港镇乐观村村民委员会</t>
  </si>
  <si>
    <t>P9LZ20233206N000000710</t>
  </si>
  <si>
    <t>高井新等148户</t>
  </si>
  <si>
    <t>通州区石港镇乐观村32组等</t>
  </si>
  <si>
    <t>320624********4715</t>
  </si>
  <si>
    <t>15******255</t>
  </si>
  <si>
    <t>Q9LZ32062023N00000135000</t>
  </si>
  <si>
    <t>T9LZ20233206N000000881</t>
  </si>
  <si>
    <t>32002200133590</t>
  </si>
  <si>
    <t>2023.6.19/2023.10.9</t>
  </si>
  <si>
    <t>934883.97/65.12</t>
  </si>
  <si>
    <t>南通市通州区石港镇财政局/张林玲</t>
  </si>
  <si>
    <t>77538726/00272046</t>
  </si>
  <si>
    <t>南通市通州区石港镇北渡村村民委员会</t>
  </si>
  <si>
    <t>P9LZ20233206N000000698</t>
  </si>
  <si>
    <t>杨建涛等161户</t>
  </si>
  <si>
    <t>通州区石港镇北渡村29组等</t>
  </si>
  <si>
    <t>Q9LZ32062023N00000135100</t>
  </si>
  <si>
    <t>T9LZ20233206N000000882</t>
  </si>
  <si>
    <t>32002200133591</t>
  </si>
  <si>
    <t>朱小俐</t>
  </si>
  <si>
    <t>南通市通州区石港镇花市街村村民委员会</t>
  </si>
  <si>
    <t>P9LZ20233206N000000699</t>
  </si>
  <si>
    <t>宋拥军等541户</t>
  </si>
  <si>
    <t>通州区石港镇花市街村一组等</t>
  </si>
  <si>
    <t>320624********4739</t>
  </si>
  <si>
    <t>15******683</t>
  </si>
  <si>
    <t>Q9LZ32062023N00000135200</t>
  </si>
  <si>
    <t>T9LZ20233206N000000883</t>
  </si>
  <si>
    <t>32002200133592</t>
  </si>
  <si>
    <t>张金林</t>
  </si>
  <si>
    <t>南通市通州区石港镇江海村村民委员会</t>
  </si>
  <si>
    <t>P9LZ20233206N000000700</t>
  </si>
  <si>
    <t>朱德明等22户</t>
  </si>
  <si>
    <t>通州区石港镇江海村二十八组等</t>
  </si>
  <si>
    <t>320624********4870</t>
  </si>
  <si>
    <t>13******689</t>
  </si>
  <si>
    <t>Q9LZ32062023N00000135300</t>
  </si>
  <si>
    <t>T9LZ20233206N000000884</t>
  </si>
  <si>
    <t>32002200133593</t>
  </si>
  <si>
    <t>杨海燕</t>
  </si>
  <si>
    <t>南通市通州区石港镇金庄社区居民委员会</t>
  </si>
  <si>
    <t>P9LZ20233206N000000701</t>
  </si>
  <si>
    <t>周娟等243户</t>
  </si>
  <si>
    <t>州区石港镇金庄居一组等</t>
  </si>
  <si>
    <t>320624********4889</t>
  </si>
  <si>
    <t>15******931</t>
  </si>
  <si>
    <t>Q9LZ32062023N00000135800</t>
  </si>
  <si>
    <t>T9LZ20233206N000000885</t>
  </si>
  <si>
    <t>32002200133594</t>
  </si>
  <si>
    <t>祝程程</t>
  </si>
  <si>
    <t>南通市通州区石港镇志田村村民委员会</t>
  </si>
  <si>
    <t>P9LZ20233206N000000702</t>
  </si>
  <si>
    <t>邵亚新等140户</t>
  </si>
  <si>
    <t>通州区石港镇志田村七组等</t>
  </si>
  <si>
    <t>320624********4118</t>
  </si>
  <si>
    <t>15******207</t>
  </si>
  <si>
    <t>Q9LZ32062023N00000136000</t>
  </si>
  <si>
    <t>T9LZ20233206N000000886</t>
  </si>
  <si>
    <t>32002200133595</t>
  </si>
  <si>
    <t>于浩</t>
  </si>
  <si>
    <t>南通市通州区石港镇马道村村民委员会</t>
  </si>
  <si>
    <t>P9LZ20233206N000000703</t>
  </si>
  <si>
    <t>徐军等516户</t>
  </si>
  <si>
    <t>通州区石港镇马道村一组等</t>
  </si>
  <si>
    <t>15******287</t>
  </si>
  <si>
    <t>Q9LZ32062023N00000136100</t>
  </si>
  <si>
    <t>T9LZ20233206N000000887</t>
  </si>
  <si>
    <t>32002200133596</t>
  </si>
  <si>
    <t>徐玉红</t>
  </si>
  <si>
    <t>南通市通州区石港镇石东村村民委员会</t>
  </si>
  <si>
    <t>P9LZ20233206N000000704</t>
  </si>
  <si>
    <t>马国良等104户</t>
  </si>
  <si>
    <t>通州区石港镇石东村23组等</t>
  </si>
  <si>
    <t>13******582</t>
  </si>
  <si>
    <t>Q9LZ32062023N00000136400</t>
  </si>
  <si>
    <t>T9LZ20233206N000000888</t>
  </si>
  <si>
    <t>32002200133597</t>
  </si>
  <si>
    <t>陈旭</t>
  </si>
  <si>
    <t>南通市通州区石港镇四港村村民委员会</t>
  </si>
  <si>
    <t>P9LZ20233206N000000705</t>
  </si>
  <si>
    <t>杨云等1180户</t>
  </si>
  <si>
    <t>通州区石港镇四港村一组等</t>
  </si>
  <si>
    <t>320624********4868</t>
  </si>
  <si>
    <t>13******588</t>
  </si>
  <si>
    <t>Q9LZ32062023N00000136600</t>
  </si>
  <si>
    <t>T9LZ20233206N000000889</t>
  </si>
  <si>
    <t>32002200133598</t>
  </si>
  <si>
    <t>殷银霞</t>
  </si>
  <si>
    <t>石港镇 汇总</t>
  </si>
  <si>
    <t>南通市通州区刘桥镇极孝村村民委员会</t>
  </si>
  <si>
    <t>P9LZ20233206N000000713</t>
  </si>
  <si>
    <t>钱松泉等78户</t>
  </si>
  <si>
    <t>通州区刘桥镇极孝村1组等</t>
  </si>
  <si>
    <t>320624********5154</t>
  </si>
  <si>
    <t>13******836</t>
  </si>
  <si>
    <t>Q9LZ32062023N00000105100</t>
  </si>
  <si>
    <t>T9LZ20233206N000000789</t>
  </si>
  <si>
    <t>32002200133618</t>
  </si>
  <si>
    <t>戴杰杰</t>
  </si>
  <si>
    <t>南通市通州区刘桥镇蒋一村村民委员会</t>
  </si>
  <si>
    <t>P9LZ20233206N000000714</t>
  </si>
  <si>
    <t>陈新言等4户</t>
  </si>
  <si>
    <t>通州区刘桥镇蒋一村十五里庙村2组</t>
  </si>
  <si>
    <t>320624********5331</t>
  </si>
  <si>
    <t>15******352</t>
  </si>
  <si>
    <t>Q9LZ32062023N00000105200</t>
  </si>
  <si>
    <t>T9LZ20233206N000000790</t>
  </si>
  <si>
    <t>32002200133619</t>
  </si>
  <si>
    <t>袁琦</t>
  </si>
  <si>
    <t>南通市通州区刘桥镇刘桥社区居民委员会</t>
  </si>
  <si>
    <t>P9LZ20233206N000000715</t>
  </si>
  <si>
    <t>马明驹等114户</t>
  </si>
  <si>
    <t>通州区刘桥镇刘桥社区闻桥村6组等</t>
  </si>
  <si>
    <t>15******578</t>
  </si>
  <si>
    <t>Q9LZ32062023N00000105500</t>
  </si>
  <si>
    <t>T9LZ20233206N000000791</t>
  </si>
  <si>
    <t>32002200133620</t>
  </si>
  <si>
    <t>费亮</t>
  </si>
  <si>
    <t>南通市通州区刘桥镇米三桥村村民委员会</t>
  </si>
  <si>
    <t>P9LZ20233206N000000716</t>
  </si>
  <si>
    <t>陈海涛等9户</t>
  </si>
  <si>
    <t>通州区刘桥镇米三桥村5组等</t>
  </si>
  <si>
    <t>Q9LZ32062023N00000105600</t>
  </si>
  <si>
    <t>T9LZ20233206N000000793</t>
  </si>
  <si>
    <t>32002200133621</t>
  </si>
  <si>
    <t>王佳佳</t>
  </si>
  <si>
    <t>南通市通州区刘桥镇慎修村村民委员会</t>
  </si>
  <si>
    <t>P9LZ20233206N000000717</t>
  </si>
  <si>
    <t>宋新明等61户</t>
  </si>
  <si>
    <t>通州区刘桥镇慎修村4组等</t>
  </si>
  <si>
    <t>320624********5051</t>
  </si>
  <si>
    <t>Q9LZ32062023N00000105700</t>
  </si>
  <si>
    <t>T9LZ20233206N000000796</t>
  </si>
  <si>
    <t>32002200133622</t>
  </si>
  <si>
    <t>刘秀容</t>
  </si>
  <si>
    <t>05929643</t>
  </si>
  <si>
    <t>南通市通州区刘桥镇苏池村村民委员会</t>
  </si>
  <si>
    <t>P9LZ20233206N000000718</t>
  </si>
  <si>
    <t>陆长清等30户</t>
  </si>
  <si>
    <t>通州区刘桥镇苏池村20组等</t>
  </si>
  <si>
    <t>13******450</t>
  </si>
  <si>
    <t>Q9LZ32062023N00000106000</t>
  </si>
  <si>
    <t>T9LZ20233206N000000797</t>
  </si>
  <si>
    <t>32002200133623</t>
  </si>
  <si>
    <t>宋晋蝶</t>
  </si>
  <si>
    <t>南通市通州区刘桥镇新中村村民委员会</t>
  </si>
  <si>
    <t>P9LZ20233206N000000719</t>
  </si>
  <si>
    <t>王爱芳等37户</t>
  </si>
  <si>
    <t>通州区刘桥镇新中村1组等</t>
  </si>
  <si>
    <t>320624********5326</t>
  </si>
  <si>
    <t>Q9LZ32062023N00000106100</t>
  </si>
  <si>
    <t>T9LZ20233206N000000799</t>
  </si>
  <si>
    <t>32002200133624</t>
  </si>
  <si>
    <t>马添添</t>
  </si>
  <si>
    <t>06053648</t>
  </si>
  <si>
    <t>南通市通州区刘桥镇尹家园村村民委员会</t>
  </si>
  <si>
    <t>P9LZ20233206N000000720</t>
  </si>
  <si>
    <t>杨笃余等496户</t>
  </si>
  <si>
    <t>通州区刘桥镇尹家园村新建村4组等</t>
  </si>
  <si>
    <t>320624********5178</t>
  </si>
  <si>
    <t>18******633</t>
  </si>
  <si>
    <t>Q9LZ32062023N00000132700</t>
  </si>
  <si>
    <t>T9LZ20233206N000000800</t>
  </si>
  <si>
    <t>32002200133625</t>
  </si>
  <si>
    <t>潘鸿</t>
  </si>
  <si>
    <t>09181035</t>
  </si>
  <si>
    <t>南通市通州区刘桥镇英雄村村民委员会</t>
  </si>
  <si>
    <t>P9LZ20233206N000000721</t>
  </si>
  <si>
    <t>邵美娟等16户</t>
  </si>
  <si>
    <t>通州区刘桥镇英雄村40组等</t>
  </si>
  <si>
    <t>320624********5348</t>
  </si>
  <si>
    <t>Q9LZ32062023N00000127700</t>
  </si>
  <si>
    <t>T9LZ20233206N000000840</t>
  </si>
  <si>
    <t>32002200133626</t>
  </si>
  <si>
    <t>2023.6.16/2023.10.9</t>
  </si>
  <si>
    <t>38/67.82</t>
  </si>
  <si>
    <t>王霞</t>
  </si>
  <si>
    <t>36027196/63684647</t>
  </si>
  <si>
    <t>刘桥镇 汇总</t>
  </si>
  <si>
    <t>南通市通州区兴仁镇丁涧店村村民委员会</t>
  </si>
  <si>
    <t>P9LZ20233206N000000669</t>
  </si>
  <si>
    <t>钱锦余等31户</t>
  </si>
  <si>
    <t>通州区兴仁镇丁涧店村8组等</t>
  </si>
  <si>
    <t>18******576</t>
  </si>
  <si>
    <t>Q9LZ32062023N00000127800</t>
  </si>
  <si>
    <t>T9LZ20233206N000000842</t>
  </si>
  <si>
    <t>32002200133628</t>
  </si>
  <si>
    <t>2023.6.14/2023.10.10</t>
  </si>
  <si>
    <t>76.07/
40.15</t>
  </si>
  <si>
    <t>凌宇杰</t>
  </si>
  <si>
    <t>61931544/06763060</t>
  </si>
  <si>
    <t>南通市通州区兴仁镇葛长路村村民委员会</t>
  </si>
  <si>
    <t>P9LZ20233206N000000670</t>
  </si>
  <si>
    <t>王平等9户</t>
  </si>
  <si>
    <t>通州区兴仁镇葛长路村21组等</t>
  </si>
  <si>
    <t>320624********7026</t>
  </si>
  <si>
    <t>13******229</t>
  </si>
  <si>
    <t>Q9LZ32062023N00000106400</t>
  </si>
  <si>
    <t>T9LZ20233206N000000801</t>
  </si>
  <si>
    <t>32002200133629</t>
  </si>
  <si>
    <t>陈海霞</t>
  </si>
  <si>
    <t>南通市通州区兴仁镇韩家坝村村民委员会</t>
  </si>
  <si>
    <t>P9LZ20233206N000000671</t>
  </si>
  <si>
    <t>吴小燕等62户</t>
  </si>
  <si>
    <t>通州区兴仁镇韩家坝村1组等</t>
  </si>
  <si>
    <t>320624********4327</t>
  </si>
  <si>
    <t>13******587</t>
  </si>
  <si>
    <t>Q9LZ32062023N00000106500</t>
  </si>
  <si>
    <t>T9LZ20233206N000000802</t>
  </si>
  <si>
    <t>32002200133631</t>
  </si>
  <si>
    <t>王越</t>
  </si>
  <si>
    <t>南通市通州区兴仁镇阚庵东村村民委员会</t>
  </si>
  <si>
    <t>P9LZ20233206N000000672</t>
  </si>
  <si>
    <t>陈兵等738户</t>
  </si>
  <si>
    <t>通州区兴仁镇阚庵东村1组等</t>
  </si>
  <si>
    <t>320624********4310</t>
  </si>
  <si>
    <t>13******981</t>
  </si>
  <si>
    <t>Q9LZ32062023N00000107500</t>
  </si>
  <si>
    <t>T9LZ20233206N000000803</t>
  </si>
  <si>
    <t>32002200133633</t>
  </si>
  <si>
    <t>南通市通州区兴仁镇李家楼村村民委员会</t>
  </si>
  <si>
    <t>P9LZ20233206N000000673</t>
  </si>
  <si>
    <t>周广成等22户</t>
  </si>
  <si>
    <t>通州区兴仁镇李家楼村1组等</t>
  </si>
  <si>
    <t>320624********7037</t>
  </si>
  <si>
    <t>Q9LZ32062023N00000106900</t>
  </si>
  <si>
    <t>T9LZ20233206N000000804</t>
  </si>
  <si>
    <t>32002200133634</t>
  </si>
  <si>
    <t>周雪梅</t>
  </si>
  <si>
    <t>南通市通州区兴仁镇芦花港村村民委员会</t>
  </si>
  <si>
    <t>P9LZ20233206N000000674</t>
  </si>
  <si>
    <t>陈志均等284户</t>
  </si>
  <si>
    <t>通州区兴仁镇芦花港村8组等</t>
  </si>
  <si>
    <t>320624********7035</t>
  </si>
  <si>
    <t>15******482</t>
  </si>
  <si>
    <t>Q9LZ32062023N00000128700</t>
  </si>
  <si>
    <t>T9LZ20233206N000000847</t>
  </si>
  <si>
    <t>32002200133635</t>
  </si>
  <si>
    <t>2023.10.12</t>
  </si>
  <si>
    <t>朱晓俐</t>
  </si>
  <si>
    <t>南通市通州区兴仁镇戚家桥村村民委员会</t>
  </si>
  <si>
    <t>P9LZ20233206N000000675</t>
  </si>
  <si>
    <t>蔡容清等379户</t>
  </si>
  <si>
    <t>通州区兴仁镇戚家桥村1组等</t>
  </si>
  <si>
    <t>15******989</t>
  </si>
  <si>
    <t>Q9LZ32062023N00000107000</t>
  </si>
  <si>
    <t>T9LZ20233206N000000805</t>
  </si>
  <si>
    <t>32002200133636</t>
  </si>
  <si>
    <t>徐婵婵</t>
  </si>
  <si>
    <t>南通市通州区兴仁镇温桥村村民委员会</t>
  </si>
  <si>
    <t>P9LZ20233206N000000676</t>
  </si>
  <si>
    <t>戴树清等83户</t>
  </si>
  <si>
    <t>通州区兴仁镇温桥村8组等</t>
  </si>
  <si>
    <t>Q9LZ32062023N00000128800</t>
  </si>
  <si>
    <t>T9LZ20233206N000000848</t>
  </si>
  <si>
    <t>32002200133637</t>
  </si>
  <si>
    <t>2023.6.20/2023.10.11</t>
  </si>
  <si>
    <t>21.45/
513.7</t>
  </si>
  <si>
    <t>严燕飞</t>
  </si>
  <si>
    <t>76871242/93441067</t>
  </si>
  <si>
    <t>南通市通州区兴仁镇兴仁村村民委员会</t>
  </si>
  <si>
    <t>P9LZ20233206N000000677</t>
  </si>
  <si>
    <t>李继永等88户</t>
  </si>
  <si>
    <t>通州区兴仁镇兴仁村1组等</t>
  </si>
  <si>
    <t>320624********7030</t>
  </si>
  <si>
    <t>Q9LZ32062023N00000128900</t>
  </si>
  <si>
    <t>T9LZ20233206N000000849</t>
  </si>
  <si>
    <t>32002200133638</t>
  </si>
  <si>
    <t>2023.5.30/2023.10.10</t>
  </si>
  <si>
    <t>566.69/
506.5</t>
  </si>
  <si>
    <t>蒋良</t>
  </si>
  <si>
    <t>01454832/89401061</t>
  </si>
  <si>
    <t>南通市通州区兴仁镇徐家桥村村民委员会</t>
  </si>
  <si>
    <t>P9LZ20233206N000000678</t>
  </si>
  <si>
    <t>卞爱华等415户</t>
  </si>
  <si>
    <t>通州区兴仁镇徐家桥村1组等</t>
  </si>
  <si>
    <t>Q9LZ32062023N00000107100</t>
  </si>
  <si>
    <t>T9LZ20233206N000000806</t>
  </si>
  <si>
    <t>32002200133639</t>
  </si>
  <si>
    <t>史林霞</t>
  </si>
  <si>
    <t>南通市通州区兴仁镇徐庄村村民委员会</t>
  </si>
  <si>
    <t>P9LZ20233206N000000679</t>
  </si>
  <si>
    <t>陈鹤杰等62户</t>
  </si>
  <si>
    <t>通州区兴仁镇徐庄村1组等</t>
  </si>
  <si>
    <t>320624********7016</t>
  </si>
  <si>
    <t>13******911</t>
  </si>
  <si>
    <t>Q9LZ32062023N00000107400</t>
  </si>
  <si>
    <t>T9LZ20233206N000000807</t>
  </si>
  <si>
    <t>32002200133641</t>
  </si>
  <si>
    <t>王强</t>
  </si>
  <si>
    <t>兴仁镇 汇总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</si>
</sst>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176" formatCode="0_);[Red]\(0\)"/>
    <numFmt numFmtId="44" formatCode="_ &quot;￥&quot;* #,##0.00_ ;_ &quot;￥&quot;* \-#,##0.00_ ;_ &quot;￥&quot;* &quot;-&quot;??_ ;_ @_ "/>
    <numFmt numFmtId="177" formatCode="000000"/>
    <numFmt numFmtId="41" formatCode="_ * #,##0_ ;_ * \-#,##0_ ;_ * &quot;-&quot;_ ;_ @_ "/>
    <numFmt numFmtId="43" formatCode="_ * #,##0.00_ ;_ * \-#,##0.00_ ;_ * &quot;-&quot;??_ ;_ @_ "/>
    <numFmt numFmtId="178" formatCode="0.00_ "/>
    <numFmt numFmtId="179" formatCode="yyyy/m/d;@"/>
    <numFmt numFmtId="180" formatCode="0.00_);[Red]\(0.00\)"/>
    <numFmt numFmtId="181" formatCode="0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b/>
      <sz val="14"/>
      <name val="宋体"/>
      <charset val="134"/>
      <scheme val="minor"/>
    </font>
    <font>
      <b/>
      <sz val="9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9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0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sz val="10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/>
    <xf numFmtId="0" fontId="2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12" fillId="0" borderId="0"/>
    <xf numFmtId="0" fontId="36" fillId="29" borderId="15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0" borderId="0"/>
    <xf numFmtId="0" fontId="18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2" fillId="0" borderId="0"/>
    <xf numFmtId="0" fontId="22" fillId="3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0" borderId="0"/>
    <xf numFmtId="0" fontId="22" fillId="1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12" fillId="0" borderId="0"/>
    <xf numFmtId="0" fontId="3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</cellStyleXfs>
  <cellXfs count="15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NumberFormat="1" applyFont="1" applyFill="1" applyAlignment="1">
      <alignment wrapText="1"/>
    </xf>
    <xf numFmtId="178" fontId="1" fillId="0" borderId="0" xfId="0" applyNumberFormat="1" applyFont="1" applyFill="1" applyAlignment="1">
      <alignment wrapText="1"/>
    </xf>
    <xf numFmtId="178" fontId="1" fillId="0" borderId="0" xfId="0" applyNumberFormat="1" applyFont="1" applyFill="1"/>
    <xf numFmtId="0" fontId="3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2" xfId="58" applyNumberFormat="1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58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8" fontId="2" fillId="0" borderId="1" xfId="9" applyNumberFormat="1" applyFont="1" applyFill="1" applyBorder="1" applyAlignment="1">
      <alignment horizontal="center" vertical="center" wrapText="1"/>
    </xf>
    <xf numFmtId="49" fontId="2" fillId="0" borderId="1" xfId="58" applyNumberFormat="1" applyFont="1" applyFill="1" applyBorder="1" applyAlignment="1">
      <alignment horizontal="center" vertical="center" wrapText="1" shrinkToFit="1"/>
    </xf>
    <xf numFmtId="49" fontId="2" fillId="0" borderId="1" xfId="52" applyNumberFormat="1" applyFont="1" applyFill="1" applyBorder="1" applyAlignment="1" applyProtection="1">
      <alignment horizontal="center" vertical="center" wrapText="1" shrinkToFit="1"/>
      <protection locked="0"/>
    </xf>
    <xf numFmtId="49" fontId="2" fillId="0" borderId="1" xfId="52" applyNumberFormat="1" applyFont="1" applyFill="1" applyBorder="1" applyAlignment="1">
      <alignment horizontal="center" vertical="center" wrapText="1" shrinkToFit="1"/>
    </xf>
    <xf numFmtId="49" fontId="2" fillId="0" borderId="1" xfId="57" applyNumberFormat="1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0" fontId="2" fillId="0" borderId="1" xfId="57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wrapText="1"/>
    </xf>
    <xf numFmtId="49" fontId="0" fillId="0" borderId="0" xfId="0" applyNumberFormat="1" applyFont="1" applyFill="1"/>
    <xf numFmtId="178" fontId="0" fillId="0" borderId="0" xfId="0" applyNumberFormat="1" applyFont="1" applyFill="1"/>
    <xf numFmtId="10" fontId="0" fillId="0" borderId="0" xfId="0" applyNumberFormat="1" applyFont="1" applyFill="1"/>
    <xf numFmtId="0" fontId="7" fillId="0" borderId="0" xfId="0" applyFont="1" applyFill="1"/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58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/>
    <xf numFmtId="49" fontId="6" fillId="3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8" fontId="8" fillId="0" borderId="4" xfId="0" applyNumberFormat="1" applyFont="1" applyFill="1" applyBorder="1" applyAlignment="1">
      <alignment horizontal="center" vertical="center" wrapText="1"/>
    </xf>
    <xf numFmtId="10" fontId="8" fillId="0" borderId="4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8" fontId="6" fillId="3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179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8" fontId="9" fillId="0" borderId="1" xfId="9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179" fontId="10" fillId="0" borderId="0" xfId="0" applyNumberFormat="1" applyFont="1" applyFill="1" applyBorder="1" applyAlignment="1">
      <alignment horizontal="center" vertical="center" wrapText="1"/>
    </xf>
    <xf numFmtId="178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/>
    <xf numFmtId="49" fontId="11" fillId="4" borderId="1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4" borderId="0" xfId="0" applyFont="1" applyFill="1"/>
    <xf numFmtId="0" fontId="12" fillId="0" borderId="0" xfId="0" applyFont="1" applyFill="1" applyBorder="1" applyAlignment="1"/>
    <xf numFmtId="0" fontId="13" fillId="0" borderId="0" xfId="0" applyFont="1" applyFill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2" fillId="0" borderId="0" xfId="65" applyFont="1" applyFill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13" fillId="0" borderId="0" xfId="0" applyFont="1" applyFill="1" applyBorder="1" applyAlignment="1"/>
    <xf numFmtId="0" fontId="12" fillId="0" borderId="0" xfId="0" applyNumberFormat="1" applyFont="1" applyFill="1" applyBorder="1" applyAlignment="1"/>
    <xf numFmtId="181" fontId="12" fillId="0" borderId="0" xfId="0" applyNumberFormat="1" applyFont="1" applyFill="1" applyBorder="1" applyAlignment="1"/>
    <xf numFmtId="9" fontId="12" fillId="0" borderId="0" xfId="0" applyNumberFormat="1" applyFont="1" applyFill="1" applyBorder="1" applyAlignment="1"/>
    <xf numFmtId="180" fontId="12" fillId="0" borderId="0" xfId="0" applyNumberFormat="1" applyFont="1" applyFill="1" applyBorder="1" applyAlignment="1"/>
    <xf numFmtId="178" fontId="12" fillId="0" borderId="0" xfId="0" applyNumberFormat="1" applyFont="1" applyFill="1" applyBorder="1" applyAlignment="1"/>
    <xf numFmtId="0" fontId="14" fillId="0" borderId="0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181" fontId="15" fillId="0" borderId="0" xfId="0" applyNumberFormat="1" applyFont="1" applyFill="1" applyBorder="1" applyAlignment="1">
      <alignment horizontal="center" vertical="center"/>
    </xf>
    <xf numFmtId="9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180" fontId="5" fillId="0" borderId="0" xfId="0" applyNumberFormat="1" applyFont="1" applyFill="1" applyBorder="1" applyAlignment="1">
      <alignment horizontal="center" vertical="center" wrapText="1"/>
    </xf>
    <xf numFmtId="9" fontId="5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78" fontId="4" fillId="0" borderId="1" xfId="65" applyNumberFormat="1" applyFont="1" applyFill="1" applyBorder="1" applyAlignment="1">
      <alignment horizontal="center" vertical="center" wrapText="1"/>
    </xf>
    <xf numFmtId="9" fontId="4" fillId="0" borderId="1" xfId="65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9" fontId="2" fillId="0" borderId="1" xfId="65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9" fontId="2" fillId="0" borderId="1" xfId="65" applyNumberFormat="1" applyFont="1" applyFill="1" applyBorder="1" applyAlignment="1" applyProtection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8" fontId="2" fillId="0" borderId="1" xfId="65" applyNumberFormat="1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2" fillId="0" borderId="1" xfId="65" applyNumberFormat="1" applyFont="1" applyFill="1" applyBorder="1" applyAlignment="1">
      <alignment horizontal="center" vertical="center" wrapText="1"/>
    </xf>
    <xf numFmtId="180" fontId="2" fillId="0" borderId="1" xfId="65" applyNumberFormat="1" applyFont="1" applyFill="1" applyBorder="1" applyAlignment="1">
      <alignment horizontal="center" vertical="center" wrapText="1"/>
    </xf>
    <xf numFmtId="10" fontId="2" fillId="0" borderId="1" xfId="65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80" fontId="5" fillId="0" borderId="0" xfId="0" applyNumberFormat="1" applyFont="1" applyFill="1" applyAlignment="1">
      <alignment vertical="center" wrapText="1"/>
    </xf>
    <xf numFmtId="180" fontId="5" fillId="0" borderId="0" xfId="0" applyNumberFormat="1" applyFont="1" applyFill="1" applyAlignment="1">
      <alignment vertical="center"/>
    </xf>
    <xf numFmtId="181" fontId="5" fillId="0" borderId="0" xfId="0" applyNumberFormat="1" applyFont="1" applyFill="1" applyAlignment="1">
      <alignment vertical="center"/>
    </xf>
    <xf numFmtId="9" fontId="5" fillId="0" borderId="0" xfId="0" applyNumberFormat="1" applyFont="1" applyFill="1" applyAlignment="1">
      <alignment vertical="center"/>
    </xf>
    <xf numFmtId="180" fontId="13" fillId="0" borderId="0" xfId="0" applyNumberFormat="1" applyFont="1" applyFill="1" applyBorder="1" applyAlignment="1"/>
    <xf numFmtId="9" fontId="13" fillId="0" borderId="0" xfId="0" applyNumberFormat="1" applyFont="1" applyFill="1" applyBorder="1" applyAlignment="1"/>
    <xf numFmtId="0" fontId="13" fillId="0" borderId="0" xfId="0" applyNumberFormat="1" applyFont="1" applyFill="1" applyBorder="1" applyAlignment="1"/>
    <xf numFmtId="181" fontId="13" fillId="0" borderId="0" xfId="0" applyNumberFormat="1" applyFont="1" applyFill="1" applyBorder="1" applyAlignment="1"/>
    <xf numFmtId="178" fontId="13" fillId="0" borderId="0" xfId="0" applyNumberFormat="1" applyFont="1" applyFill="1" applyBorder="1" applyAlignment="1"/>
    <xf numFmtId="178" fontId="15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Alignment="1">
      <alignment vertical="center"/>
    </xf>
    <xf numFmtId="178" fontId="2" fillId="0" borderId="0" xfId="0" applyNumberFormat="1" applyFont="1" applyFill="1" applyBorder="1" applyAlignment="1"/>
    <xf numFmtId="178" fontId="5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49 2 2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26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 45" xfId="45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_Sheet1" xfId="55"/>
    <cellStyle name="常规 33" xfId="56"/>
    <cellStyle name="常规 11" xfId="57"/>
    <cellStyle name="常规 2" xfId="58"/>
    <cellStyle name="常规 2 21" xfId="59"/>
    <cellStyle name="常规 34" xfId="60"/>
    <cellStyle name="常规 62" xfId="61"/>
    <cellStyle name="常规 17" xfId="62"/>
    <cellStyle name="常规 3" xfId="63"/>
    <cellStyle name="常规 5" xfId="64"/>
    <cellStyle name="常规 8" xfId="65"/>
    <cellStyle name="常规 11 2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92D05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4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5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5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5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5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5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5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5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5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5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5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5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5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6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7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7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8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8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8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8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8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8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8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8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8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8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8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8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8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9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9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0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0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1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1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1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1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1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1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1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1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1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1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1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1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1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2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2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3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3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4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4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4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4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4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4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4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4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4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4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4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4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4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5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5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5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5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5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5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5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5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5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5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5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5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5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5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5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5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5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5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5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5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5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5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5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5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5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5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5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5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5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5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5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5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5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5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5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5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5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5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5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5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5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6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6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7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7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7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7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7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7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7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7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7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7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7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7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7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8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8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8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8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8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8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8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8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8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8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8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8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8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8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8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8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8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8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8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8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8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8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8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8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8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8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8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8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8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8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8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8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8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8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8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8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8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8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8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8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8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19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19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0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0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0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0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0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0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0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0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0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0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0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0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0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1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1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2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2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3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3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3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3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3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3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3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3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3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3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3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3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3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4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4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5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5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6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6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6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6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6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6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6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6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6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6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6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6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6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7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7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8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8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9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9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9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9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9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9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9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9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9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9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9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29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29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0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0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0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0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0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0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0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0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0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0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0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0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0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0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0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0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0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0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0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0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0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0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0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0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0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0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0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0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0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0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0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0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0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0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0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0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0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0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0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0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0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1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1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2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2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2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2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2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2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2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2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2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2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2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2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2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3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3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3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3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3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3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3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3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3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3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3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3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3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3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3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3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3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3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3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3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3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3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3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3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3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3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3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3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3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3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3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3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3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3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3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3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3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3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3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3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3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4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4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5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5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5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5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5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5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5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5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5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5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5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704850</xdr:colOff>
      <xdr:row>10</xdr:row>
      <xdr:rowOff>228600</xdr:rowOff>
    </xdr:to>
    <xdr:pic>
      <xdr:nvPicPr>
        <xdr:cNvPr id="35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5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6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6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7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7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8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8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8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8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8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8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8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8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8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8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8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8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8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39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39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0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0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1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1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1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1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1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1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1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1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1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1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1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1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1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2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2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3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3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4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4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4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4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4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4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4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4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4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4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4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4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4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5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5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5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5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5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5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5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5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5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5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5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5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5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5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5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5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5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5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5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5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5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5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5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5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5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5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5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5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5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5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5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5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5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5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5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5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5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5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5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5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5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6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6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7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7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7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7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7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7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7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7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7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7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7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7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7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8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8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8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8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8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8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8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8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8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8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8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8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8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8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8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8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8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8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8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8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8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8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8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8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8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8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8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8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8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8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8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8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8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8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8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8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8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8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8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8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8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49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49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0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0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0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0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0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0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0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0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0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0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0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0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0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1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1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2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2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3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3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3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3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3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3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3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3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3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3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3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3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3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4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4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5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5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6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6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6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6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6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6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6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6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6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6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6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6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6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7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7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8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8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9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9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9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9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9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9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9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9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9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9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9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59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59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0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0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0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0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0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0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0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0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0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0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0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0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0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0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0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0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0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0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0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0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0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0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0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0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0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0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0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0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0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0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0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0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0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0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0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0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0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0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0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0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0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1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1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2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2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2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2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2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2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2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2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2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2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2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2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2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3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3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3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3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3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3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3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3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3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3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3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3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3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3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3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3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3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3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3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3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3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3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3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3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3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3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3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3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3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3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3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3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3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3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3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3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3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3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3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3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3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4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4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5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5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5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5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5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5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5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5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5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5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5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5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5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6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6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7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7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8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8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8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8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8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8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8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8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8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8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8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704215</xdr:colOff>
      <xdr:row>10</xdr:row>
      <xdr:rowOff>227965</xdr:rowOff>
    </xdr:to>
    <xdr:pic>
      <xdr:nvPicPr>
        <xdr:cNvPr id="68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3765" cy="2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8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9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14400" cy="228600"/>
    <xdr:pic>
      <xdr:nvPicPr>
        <xdr:cNvPr id="69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38275" y="5467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zoomScale="120" zoomScaleNormal="120" workbookViewId="0">
      <pane ySplit="5" topLeftCell="A6" activePane="bottomLeft" state="frozen"/>
      <selection/>
      <selection pane="bottomLeft" activeCell="N23" sqref="N23"/>
    </sheetView>
  </sheetViews>
  <sheetFormatPr defaultColWidth="9" defaultRowHeight="14.25"/>
  <cols>
    <col min="1" max="1" width="10.25" style="97" customWidth="1"/>
    <col min="2" max="2" width="6" style="105" customWidth="1"/>
    <col min="3" max="3" width="10.375" style="106" customWidth="1"/>
    <col min="4" max="4" width="6.875" style="105" customWidth="1"/>
    <col min="5" max="5" width="5.125" style="107" customWidth="1"/>
    <col min="6" max="6" width="8" style="108" customWidth="1"/>
    <col min="7" max="7" width="15.5166666666667" style="108" customWidth="1"/>
    <col min="8" max="8" width="12.6" style="107" customWidth="1"/>
    <col min="9" max="9" width="8.875" style="109" customWidth="1"/>
    <col min="10" max="10" width="5.375" style="107" customWidth="1"/>
    <col min="11" max="11" width="9.625" style="109" customWidth="1"/>
    <col min="12" max="12" width="5.25" style="107" customWidth="1"/>
    <col min="13" max="13" width="5.375" style="109" customWidth="1"/>
    <col min="14" max="14" width="4.875" style="107" customWidth="1"/>
    <col min="15" max="15" width="9.5" style="109" customWidth="1"/>
    <col min="16" max="16" width="5.375" style="107" customWidth="1"/>
    <col min="17" max="17" width="9.625" style="109" customWidth="1"/>
    <col min="18" max="18" width="9.5" style="109" customWidth="1"/>
    <col min="19" max="19" width="12" style="109" customWidth="1"/>
    <col min="20" max="21" width="9" style="97"/>
    <col min="22" max="22" width="12.625" style="97"/>
    <col min="23" max="16384" width="9" style="97"/>
  </cols>
  <sheetData>
    <row r="1" s="97" customFormat="1" ht="20.25" spans="1:19">
      <c r="A1" s="110" t="s">
        <v>0</v>
      </c>
      <c r="B1" s="111"/>
      <c r="C1" s="112"/>
      <c r="D1" s="111"/>
      <c r="E1" s="113"/>
      <c r="F1" s="114"/>
      <c r="G1" s="114"/>
      <c r="H1" s="113"/>
      <c r="I1" s="149"/>
      <c r="J1" s="113"/>
      <c r="K1" s="149"/>
      <c r="L1" s="113"/>
      <c r="M1" s="149"/>
      <c r="N1" s="113"/>
      <c r="O1" s="149"/>
      <c r="P1" s="113"/>
      <c r="Q1" s="149"/>
      <c r="R1" s="149"/>
      <c r="S1" s="149"/>
    </row>
    <row r="2" s="98" customFormat="1" ht="21" customHeight="1" spans="1:19">
      <c r="A2" s="115" t="s">
        <v>1</v>
      </c>
      <c r="B2" s="115"/>
      <c r="C2" s="115"/>
      <c r="D2" s="115"/>
      <c r="E2" s="115"/>
      <c r="F2" s="115"/>
      <c r="G2" s="116"/>
      <c r="H2" s="117"/>
      <c r="I2" s="150"/>
      <c r="J2" s="117"/>
      <c r="K2" s="150"/>
      <c r="L2" s="117"/>
      <c r="M2" s="150"/>
      <c r="N2" s="117"/>
      <c r="O2" s="150"/>
      <c r="P2" s="117"/>
      <c r="Q2" s="154" t="s">
        <v>2</v>
      </c>
      <c r="R2" s="154"/>
      <c r="S2" s="154"/>
    </row>
    <row r="3" s="99" customFormat="1" ht="19" customHeight="1" spans="1:19">
      <c r="A3" s="118" t="s">
        <v>3</v>
      </c>
      <c r="B3" s="118" t="s">
        <v>4</v>
      </c>
      <c r="C3" s="119" t="s">
        <v>5</v>
      </c>
      <c r="D3" s="118" t="s">
        <v>6</v>
      </c>
      <c r="E3" s="120" t="s">
        <v>7</v>
      </c>
      <c r="F3" s="121" t="s">
        <v>8</v>
      </c>
      <c r="G3" s="122" t="s">
        <v>9</v>
      </c>
      <c r="H3" s="120" t="s">
        <v>10</v>
      </c>
      <c r="I3" s="151"/>
      <c r="J3" s="120"/>
      <c r="K3" s="151"/>
      <c r="L3" s="120"/>
      <c r="M3" s="151"/>
      <c r="N3" s="120"/>
      <c r="O3" s="151"/>
      <c r="P3" s="120"/>
      <c r="Q3" s="151"/>
      <c r="R3" s="151" t="s">
        <v>11</v>
      </c>
      <c r="S3" s="151" t="s">
        <v>12</v>
      </c>
    </row>
    <row r="4" s="99" customFormat="1" ht="27" customHeight="1" spans="1:19">
      <c r="A4" s="118"/>
      <c r="B4" s="118"/>
      <c r="C4" s="119"/>
      <c r="D4" s="118"/>
      <c r="E4" s="120"/>
      <c r="F4" s="121"/>
      <c r="G4" s="122"/>
      <c r="H4" s="120" t="s">
        <v>13</v>
      </c>
      <c r="I4" s="151"/>
      <c r="J4" s="120" t="s">
        <v>14</v>
      </c>
      <c r="K4" s="151"/>
      <c r="L4" s="120" t="s">
        <v>15</v>
      </c>
      <c r="M4" s="151"/>
      <c r="N4" s="120" t="s">
        <v>16</v>
      </c>
      <c r="O4" s="151"/>
      <c r="P4" s="120" t="s">
        <v>17</v>
      </c>
      <c r="Q4" s="151"/>
      <c r="R4" s="151"/>
      <c r="S4" s="151"/>
    </row>
    <row r="5" s="99" customFormat="1" ht="33" customHeight="1" spans="1:19">
      <c r="A5" s="118"/>
      <c r="B5" s="118"/>
      <c r="C5" s="119"/>
      <c r="D5" s="118"/>
      <c r="E5" s="120"/>
      <c r="F5" s="121"/>
      <c r="G5" s="122"/>
      <c r="H5" s="123" t="s">
        <v>18</v>
      </c>
      <c r="I5" s="151" t="s">
        <v>19</v>
      </c>
      <c r="J5" s="123" t="s">
        <v>18</v>
      </c>
      <c r="K5" s="151" t="s">
        <v>19</v>
      </c>
      <c r="L5" s="123" t="s">
        <v>18</v>
      </c>
      <c r="M5" s="151" t="s">
        <v>19</v>
      </c>
      <c r="N5" s="123" t="s">
        <v>18</v>
      </c>
      <c r="O5" s="151" t="s">
        <v>19</v>
      </c>
      <c r="P5" s="123" t="s">
        <v>18</v>
      </c>
      <c r="Q5" s="151" t="s">
        <v>19</v>
      </c>
      <c r="R5" s="151"/>
      <c r="S5" s="151"/>
    </row>
    <row r="6" s="99" customFormat="1" ht="33" customHeight="1" spans="1:19">
      <c r="A6" s="124" t="s">
        <v>20</v>
      </c>
      <c r="B6" s="10">
        <v>7</v>
      </c>
      <c r="C6" s="27">
        <f>10160.85/3</f>
        <v>3386.95</v>
      </c>
      <c r="D6" s="156" t="s">
        <v>21</v>
      </c>
      <c r="E6" s="125" t="s">
        <v>22</v>
      </c>
      <c r="F6" s="156" t="s">
        <v>21</v>
      </c>
      <c r="G6" s="27">
        <v>2231138.9</v>
      </c>
      <c r="H6" s="126">
        <v>0</v>
      </c>
      <c r="I6" s="27">
        <f t="shared" ref="I6:I12" si="0">G6*H6</f>
        <v>0</v>
      </c>
      <c r="J6" s="126">
        <v>0.3</v>
      </c>
      <c r="K6" s="27">
        <f t="shared" ref="K6:K12" si="1">G6*J6</f>
        <v>669341.67</v>
      </c>
      <c r="L6" s="126">
        <v>0</v>
      </c>
      <c r="M6" s="27">
        <f t="shared" ref="M6:M11" si="2">G6*L6</f>
        <v>0</v>
      </c>
      <c r="N6" s="126">
        <v>0.5</v>
      </c>
      <c r="O6" s="27">
        <f t="shared" ref="O6:O12" si="3">G6*N6</f>
        <v>1115569.45</v>
      </c>
      <c r="P6" s="126">
        <v>0.2</v>
      </c>
      <c r="Q6" s="27">
        <f t="shared" ref="Q6:Q12" si="4">G6*P6</f>
        <v>446227.78</v>
      </c>
      <c r="R6" s="27">
        <f t="shared" ref="R6:R12" si="5">Q6</f>
        <v>446227.78</v>
      </c>
      <c r="S6" s="27">
        <f t="shared" ref="S6:S11" si="6">G6-Q6</f>
        <v>1784911.12</v>
      </c>
    </row>
    <row r="7" s="99" customFormat="1" ht="33" customHeight="1" spans="1:19">
      <c r="A7" s="10" t="s">
        <v>23</v>
      </c>
      <c r="B7" s="10">
        <v>3</v>
      </c>
      <c r="C7" s="27">
        <v>477</v>
      </c>
      <c r="D7" s="10">
        <v>1000</v>
      </c>
      <c r="E7" s="127">
        <v>0.07</v>
      </c>
      <c r="F7" s="128">
        <v>70</v>
      </c>
      <c r="G7" s="128">
        <f t="shared" ref="G7:G10" si="7">C7*F7</f>
        <v>33390</v>
      </c>
      <c r="H7" s="129">
        <v>0</v>
      </c>
      <c r="I7" s="27">
        <f t="shared" si="0"/>
        <v>0</v>
      </c>
      <c r="J7" s="126">
        <v>0.3</v>
      </c>
      <c r="K7" s="27">
        <f t="shared" si="1"/>
        <v>10017</v>
      </c>
      <c r="L7" s="126">
        <v>0</v>
      </c>
      <c r="M7" s="27">
        <f t="shared" si="2"/>
        <v>0</v>
      </c>
      <c r="N7" s="126">
        <v>0.4</v>
      </c>
      <c r="O7" s="27">
        <f t="shared" si="3"/>
        <v>13356</v>
      </c>
      <c r="P7" s="126">
        <v>0.3</v>
      </c>
      <c r="Q7" s="27">
        <f t="shared" si="4"/>
        <v>10017</v>
      </c>
      <c r="R7" s="27">
        <f t="shared" si="5"/>
        <v>10017</v>
      </c>
      <c r="S7" s="27">
        <f t="shared" si="6"/>
        <v>23373</v>
      </c>
    </row>
    <row r="8" s="99" customFormat="1" ht="33" customHeight="1" spans="1:19">
      <c r="A8" s="10" t="s">
        <v>24</v>
      </c>
      <c r="B8" s="10">
        <v>10</v>
      </c>
      <c r="C8" s="130">
        <v>54</v>
      </c>
      <c r="D8" s="10">
        <v>1500</v>
      </c>
      <c r="E8" s="127">
        <v>0.07</v>
      </c>
      <c r="F8" s="128">
        <v>105</v>
      </c>
      <c r="G8" s="128">
        <f t="shared" si="7"/>
        <v>5670</v>
      </c>
      <c r="H8" s="126">
        <v>0.4</v>
      </c>
      <c r="I8" s="27">
        <f t="shared" si="0"/>
        <v>2268</v>
      </c>
      <c r="J8" s="126">
        <v>0.2</v>
      </c>
      <c r="K8" s="27">
        <f t="shared" si="1"/>
        <v>1134</v>
      </c>
      <c r="L8" s="126">
        <v>0</v>
      </c>
      <c r="M8" s="27">
        <f t="shared" si="2"/>
        <v>0</v>
      </c>
      <c r="N8" s="126">
        <v>0.2</v>
      </c>
      <c r="O8" s="27">
        <f t="shared" si="3"/>
        <v>1134</v>
      </c>
      <c r="P8" s="126">
        <v>0.2</v>
      </c>
      <c r="Q8" s="27">
        <f t="shared" si="4"/>
        <v>1134</v>
      </c>
      <c r="R8" s="27">
        <f t="shared" si="5"/>
        <v>1134</v>
      </c>
      <c r="S8" s="27">
        <f t="shared" si="6"/>
        <v>4536</v>
      </c>
    </row>
    <row r="9" s="99" customFormat="1" ht="33" customHeight="1" spans="1:19">
      <c r="A9" s="10" t="s">
        <v>25</v>
      </c>
      <c r="B9" s="10">
        <v>14</v>
      </c>
      <c r="C9" s="130">
        <v>1413</v>
      </c>
      <c r="D9" s="10">
        <v>1000</v>
      </c>
      <c r="E9" s="127">
        <v>0.04</v>
      </c>
      <c r="F9" s="128">
        <v>40</v>
      </c>
      <c r="G9" s="128">
        <f t="shared" si="7"/>
        <v>56520</v>
      </c>
      <c r="H9" s="126">
        <v>0.4</v>
      </c>
      <c r="I9" s="27">
        <f t="shared" si="0"/>
        <v>22608</v>
      </c>
      <c r="J9" s="126">
        <v>0.2</v>
      </c>
      <c r="K9" s="27">
        <f t="shared" si="1"/>
        <v>11304</v>
      </c>
      <c r="L9" s="126">
        <v>0</v>
      </c>
      <c r="M9" s="27">
        <f t="shared" si="2"/>
        <v>0</v>
      </c>
      <c r="N9" s="126">
        <v>0.2</v>
      </c>
      <c r="O9" s="27">
        <f t="shared" si="3"/>
        <v>11304</v>
      </c>
      <c r="P9" s="126">
        <v>0.2</v>
      </c>
      <c r="Q9" s="27">
        <f t="shared" si="4"/>
        <v>11304</v>
      </c>
      <c r="R9" s="27">
        <f t="shared" si="5"/>
        <v>11304</v>
      </c>
      <c r="S9" s="27">
        <f t="shared" si="6"/>
        <v>45216</v>
      </c>
    </row>
    <row r="10" s="99" customFormat="1" ht="33" customHeight="1" spans="1:19">
      <c r="A10" s="10" t="s">
        <v>26</v>
      </c>
      <c r="B10" s="10">
        <v>1</v>
      </c>
      <c r="C10" s="130">
        <v>1800</v>
      </c>
      <c r="D10" s="10">
        <v>900</v>
      </c>
      <c r="E10" s="127">
        <v>0.08</v>
      </c>
      <c r="F10" s="128">
        <v>72</v>
      </c>
      <c r="G10" s="128">
        <f t="shared" si="7"/>
        <v>129600</v>
      </c>
      <c r="H10" s="126">
        <v>0</v>
      </c>
      <c r="I10" s="27">
        <f t="shared" si="0"/>
        <v>0</v>
      </c>
      <c r="J10" s="126">
        <v>0.3</v>
      </c>
      <c r="K10" s="27">
        <f t="shared" si="1"/>
        <v>38880</v>
      </c>
      <c r="L10" s="126">
        <v>0</v>
      </c>
      <c r="M10" s="27">
        <f t="shared" si="2"/>
        <v>0</v>
      </c>
      <c r="N10" s="126">
        <v>0.4</v>
      </c>
      <c r="O10" s="27">
        <f t="shared" si="3"/>
        <v>51840</v>
      </c>
      <c r="P10" s="126">
        <v>0.3</v>
      </c>
      <c r="Q10" s="27">
        <f t="shared" si="4"/>
        <v>38880</v>
      </c>
      <c r="R10" s="27">
        <f t="shared" si="5"/>
        <v>38880</v>
      </c>
      <c r="S10" s="27">
        <f t="shared" si="6"/>
        <v>90720</v>
      </c>
    </row>
    <row r="11" s="100" customFormat="1" ht="33" customHeight="1" spans="1:19">
      <c r="A11" s="131" t="s">
        <v>27</v>
      </c>
      <c r="B11" s="10">
        <v>226</v>
      </c>
      <c r="C11" s="27">
        <v>90759.41</v>
      </c>
      <c r="D11" s="11">
        <v>1200</v>
      </c>
      <c r="E11" s="156" t="s">
        <v>21</v>
      </c>
      <c r="F11" s="156" t="s">
        <v>21</v>
      </c>
      <c r="G11" s="132">
        <v>2533447.824</v>
      </c>
      <c r="H11" s="126">
        <v>0</v>
      </c>
      <c r="I11" s="27">
        <f t="shared" si="0"/>
        <v>0</v>
      </c>
      <c r="J11" s="126">
        <v>0</v>
      </c>
      <c r="K11" s="27">
        <f t="shared" si="1"/>
        <v>0</v>
      </c>
      <c r="L11" s="126">
        <v>0</v>
      </c>
      <c r="M11" s="27">
        <f t="shared" si="2"/>
        <v>0</v>
      </c>
      <c r="N11" s="126">
        <v>0.7</v>
      </c>
      <c r="O11" s="27">
        <f t="shared" si="3"/>
        <v>1773413.4768</v>
      </c>
      <c r="P11" s="126">
        <v>0.3</v>
      </c>
      <c r="Q11" s="27">
        <f t="shared" si="4"/>
        <v>760034.3472</v>
      </c>
      <c r="R11" s="27">
        <f t="shared" si="5"/>
        <v>760034.3472</v>
      </c>
      <c r="S11" s="27">
        <f t="shared" si="6"/>
        <v>1773413.4768</v>
      </c>
    </row>
    <row r="12" s="101" customFormat="1" ht="39.95" customHeight="1" spans="1:19">
      <c r="A12" s="133" t="s">
        <v>28</v>
      </c>
      <c r="B12" s="134">
        <v>21447</v>
      </c>
      <c r="C12" s="135">
        <v>14443.21</v>
      </c>
      <c r="D12" s="135">
        <v>1000</v>
      </c>
      <c r="E12" s="136">
        <v>0.055</v>
      </c>
      <c r="F12" s="135">
        <v>55</v>
      </c>
      <c r="G12" s="135">
        <f>C12*F12</f>
        <v>794376.55</v>
      </c>
      <c r="H12" s="126">
        <v>0.35</v>
      </c>
      <c r="I12" s="135">
        <f t="shared" si="0"/>
        <v>278031.7925</v>
      </c>
      <c r="J12" s="126">
        <v>0.3</v>
      </c>
      <c r="K12" s="135">
        <f t="shared" si="1"/>
        <v>238312.965</v>
      </c>
      <c r="L12" s="127">
        <v>0</v>
      </c>
      <c r="M12" s="135">
        <v>0</v>
      </c>
      <c r="N12" s="127">
        <v>0.25</v>
      </c>
      <c r="O12" s="135">
        <f t="shared" si="3"/>
        <v>198594.1375</v>
      </c>
      <c r="P12" s="127">
        <v>0.1</v>
      </c>
      <c r="Q12" s="135">
        <f t="shared" si="4"/>
        <v>79437.655</v>
      </c>
      <c r="R12" s="135">
        <f t="shared" si="5"/>
        <v>79437.655</v>
      </c>
      <c r="S12" s="135">
        <f>G12-R12</f>
        <v>714938.895</v>
      </c>
    </row>
    <row r="13" s="102" customFormat="1" ht="30" customHeight="1" spans="1:19">
      <c r="A13" s="137" t="s">
        <v>29</v>
      </c>
      <c r="B13" s="138">
        <f>SUM(B6:B12)</f>
        <v>21708</v>
      </c>
      <c r="C13" s="139">
        <f>SUM(C6:C12)</f>
        <v>112333.57</v>
      </c>
      <c r="D13" s="139"/>
      <c r="E13" s="139"/>
      <c r="F13" s="139"/>
      <c r="G13" s="139">
        <f>SUM(G6:G12)</f>
        <v>5784143.274</v>
      </c>
      <c r="H13" s="139"/>
      <c r="I13" s="139">
        <f>SUM(I6:I12)</f>
        <v>302907.7925</v>
      </c>
      <c r="J13" s="27"/>
      <c r="K13" s="139">
        <f>SUM(K6:K12)</f>
        <v>968989.635</v>
      </c>
      <c r="L13" s="27"/>
      <c r="M13" s="139">
        <f>SUM(M6:M12)</f>
        <v>0</v>
      </c>
      <c r="N13" s="27"/>
      <c r="O13" s="139">
        <f>SUM(O6:O12)</f>
        <v>3165211.0643</v>
      </c>
      <c r="P13" s="27"/>
      <c r="Q13" s="139">
        <f>SUM(Q6:Q12)</f>
        <v>1347034.7822</v>
      </c>
      <c r="R13" s="139">
        <f>SUM(R6:R12)</f>
        <v>1347034.7822</v>
      </c>
      <c r="S13" s="139">
        <f>SUM(S6:S12)</f>
        <v>4437108.4918</v>
      </c>
    </row>
    <row r="14" s="103" customFormat="1" ht="25" customHeight="1" spans="1:20">
      <c r="A14" s="140" t="s">
        <v>30</v>
      </c>
      <c r="B14" s="141"/>
      <c r="C14" s="142"/>
      <c r="D14" s="141"/>
      <c r="E14" s="141"/>
      <c r="F14" s="141"/>
      <c r="G14" s="141"/>
      <c r="H14" s="143"/>
      <c r="I14" s="152"/>
      <c r="J14" s="143"/>
      <c r="K14" s="152"/>
      <c r="L14" s="143"/>
      <c r="M14" s="152"/>
      <c r="N14" s="143"/>
      <c r="O14" s="152"/>
      <c r="P14" s="143"/>
      <c r="Q14" s="152"/>
      <c r="R14" s="152"/>
      <c r="S14" s="152"/>
      <c r="T14" s="155"/>
    </row>
    <row r="15" s="97" customFormat="1" spans="2:19">
      <c r="B15" s="105"/>
      <c r="C15" s="106"/>
      <c r="D15" s="105"/>
      <c r="E15" s="107"/>
      <c r="F15" s="108"/>
      <c r="G15" s="144"/>
      <c r="H15" s="145"/>
      <c r="I15" s="148"/>
      <c r="J15" s="145"/>
      <c r="K15" s="148"/>
      <c r="L15" s="145"/>
      <c r="M15" s="148"/>
      <c r="N15" s="145"/>
      <c r="O15" s="148"/>
      <c r="P15" s="145"/>
      <c r="Q15" s="148"/>
      <c r="R15" s="148"/>
      <c r="S15" s="148"/>
    </row>
    <row r="16" s="97" customFormat="1" spans="2:19">
      <c r="B16" s="105"/>
      <c r="C16" s="106"/>
      <c r="D16" s="105"/>
      <c r="E16" s="107"/>
      <c r="F16" s="108"/>
      <c r="G16" s="144"/>
      <c r="H16" s="145"/>
      <c r="I16" s="148"/>
      <c r="J16" s="145"/>
      <c r="K16" s="148"/>
      <c r="L16" s="145"/>
      <c r="M16" s="148"/>
      <c r="N16" s="145"/>
      <c r="O16" s="153"/>
      <c r="P16" s="145"/>
      <c r="Q16" s="148"/>
      <c r="R16" s="148"/>
      <c r="S16" s="148"/>
    </row>
    <row r="17" s="97" customFormat="1" spans="2:19">
      <c r="B17" s="105"/>
      <c r="C17" s="106"/>
      <c r="D17" s="105"/>
      <c r="E17" s="107"/>
      <c r="F17" s="108"/>
      <c r="G17" s="144"/>
      <c r="H17" s="145"/>
      <c r="I17" s="148"/>
      <c r="J17" s="145"/>
      <c r="K17" s="148"/>
      <c r="L17" s="145"/>
      <c r="M17" s="148"/>
      <c r="N17" s="145"/>
      <c r="O17" s="148"/>
      <c r="P17" s="145"/>
      <c r="Q17" s="148"/>
      <c r="R17" s="148"/>
      <c r="S17" s="148"/>
    </row>
    <row r="18" s="104" customFormat="1" ht="12" spans="2:19">
      <c r="B18" s="146"/>
      <c r="C18" s="147"/>
      <c r="D18" s="146"/>
      <c r="E18" s="145"/>
      <c r="F18" s="144"/>
      <c r="G18" s="144"/>
      <c r="H18" s="145"/>
      <c r="I18" s="148"/>
      <c r="J18" s="145"/>
      <c r="K18" s="148"/>
      <c r="L18" s="145"/>
      <c r="M18" s="148"/>
      <c r="N18" s="145"/>
      <c r="O18" s="153"/>
      <c r="P18" s="145"/>
      <c r="Q18" s="148"/>
      <c r="R18" s="148"/>
      <c r="S18" s="148"/>
    </row>
    <row r="19" s="97" customFormat="1" spans="2:19">
      <c r="B19" s="105"/>
      <c r="C19" s="106"/>
      <c r="D19" s="105"/>
      <c r="E19" s="107"/>
      <c r="F19" s="108"/>
      <c r="G19" s="108"/>
      <c r="H19" s="107"/>
      <c r="I19" s="109"/>
      <c r="J19" s="107"/>
      <c r="K19" s="109"/>
      <c r="L19" s="107"/>
      <c r="M19" s="109"/>
      <c r="N19" s="107"/>
      <c r="O19" s="109"/>
      <c r="P19" s="107"/>
      <c r="Q19" s="109"/>
      <c r="R19" s="109"/>
      <c r="S19" s="109"/>
    </row>
    <row r="20" s="97" customFormat="1" spans="2:19">
      <c r="B20" s="105"/>
      <c r="C20" s="106"/>
      <c r="D20" s="105"/>
      <c r="E20" s="107"/>
      <c r="F20" s="108"/>
      <c r="G20" s="144"/>
      <c r="H20" s="148"/>
      <c r="J20" s="145"/>
      <c r="K20" s="148"/>
      <c r="L20" s="145"/>
      <c r="M20" s="148"/>
      <c r="N20" s="145"/>
      <c r="O20" s="148"/>
      <c r="P20" s="145"/>
      <c r="Q20" s="148"/>
      <c r="R20" s="148"/>
      <c r="S20" s="148"/>
    </row>
    <row r="21" spans="8:8">
      <c r="H21" s="108"/>
    </row>
  </sheetData>
  <mergeCells count="19">
    <mergeCell ref="A1:S1"/>
    <mergeCell ref="A2:F2"/>
    <mergeCell ref="Q2:S2"/>
    <mergeCell ref="H3:Q3"/>
    <mergeCell ref="H4:I4"/>
    <mergeCell ref="J4:K4"/>
    <mergeCell ref="L4:M4"/>
    <mergeCell ref="N4:O4"/>
    <mergeCell ref="P4:Q4"/>
    <mergeCell ref="A14:S14"/>
    <mergeCell ref="A3:A5"/>
    <mergeCell ref="B3:B5"/>
    <mergeCell ref="C3:C5"/>
    <mergeCell ref="D3:D5"/>
    <mergeCell ref="E3:E5"/>
    <mergeCell ref="F3:F5"/>
    <mergeCell ref="G3:G5"/>
    <mergeCell ref="R3:R5"/>
    <mergeCell ref="S3:S5"/>
  </mergeCells>
  <printOptions horizontalCentered="1"/>
  <pageMargins left="0" right="0" top="0.409027777777778" bottom="0.409027777777778" header="0.5" footer="0.1062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70"/>
  <sheetViews>
    <sheetView tabSelected="1" topLeftCell="C1" workbookViewId="0">
      <pane ySplit="2" topLeftCell="A160" activePane="bottomLeft" state="frozen"/>
      <selection/>
      <selection pane="bottomLeft" activeCell="H115" sqref="H115"/>
    </sheetView>
  </sheetViews>
  <sheetFormatPr defaultColWidth="9" defaultRowHeight="13.5"/>
  <cols>
    <col min="1" max="1" width="4.125" style="39" customWidth="1"/>
    <col min="2" max="2" width="7.125" style="39" customWidth="1"/>
    <col min="3" max="3" width="7.625" style="39" customWidth="1"/>
    <col min="4" max="4" width="2.75" style="39" customWidth="1"/>
    <col min="5" max="5" width="10.25" style="40" customWidth="1"/>
    <col min="6" max="6" width="12.25" style="39" customWidth="1"/>
    <col min="7" max="7" width="11.875" style="41" customWidth="1"/>
    <col min="8" max="8" width="11.125" style="41" customWidth="1"/>
    <col min="9" max="9" width="9.375" style="41" customWidth="1"/>
    <col min="10" max="10" width="7.50833333333333" style="39" customWidth="1"/>
    <col min="11" max="11" width="3.875" style="39" customWidth="1"/>
    <col min="12" max="12" width="8.875" style="42" customWidth="1"/>
    <col min="13" max="13" width="13.125" style="42" customWidth="1"/>
    <col min="14" max="14" width="8.5" style="43" customWidth="1"/>
    <col min="15" max="16" width="8.625" style="42" customWidth="1"/>
    <col min="17" max="17" width="9.5" style="42" customWidth="1"/>
    <col min="18" max="19" width="9.625" style="42" customWidth="1"/>
    <col min="20" max="20" width="10.2583333333333" style="42" customWidth="1"/>
    <col min="21" max="22" width="8.875" style="39" customWidth="1"/>
    <col min="23" max="23" width="10.125" style="39" hidden="1" customWidth="1"/>
    <col min="24" max="24" width="8.5" style="39" hidden="1" customWidth="1"/>
    <col min="25" max="25" width="8.5" style="41" hidden="1" customWidth="1"/>
    <col min="26" max="26" width="8.75" style="39" hidden="1" customWidth="1"/>
    <col min="27" max="27" width="4.125" style="39" hidden="1" customWidth="1"/>
    <col min="28" max="29" width="8.875" style="39" customWidth="1"/>
    <col min="30" max="30" width="15.375" style="39" customWidth="1"/>
    <col min="31" max="31" width="7.75" style="39" customWidth="1"/>
    <col min="32" max="32" width="8.5" style="44" hidden="1" customWidth="1"/>
    <col min="33" max="33" width="7.625" style="39" hidden="1" customWidth="1"/>
    <col min="34" max="34" width="9.375" style="39" hidden="1" customWidth="1"/>
    <col min="35" max="35" width="9.25" style="39" hidden="1" customWidth="1"/>
    <col min="36" max="37" width="7.625" style="39" hidden="1" customWidth="1"/>
    <col min="38" max="16384" width="9" style="39"/>
  </cols>
  <sheetData>
    <row r="1" ht="25.5" spans="1:37">
      <c r="A1" s="45" t="s">
        <v>31</v>
      </c>
      <c r="B1" s="45"/>
      <c r="C1" s="46"/>
      <c r="D1" s="45"/>
      <c r="E1" s="45"/>
      <c r="F1" s="45"/>
      <c r="G1" s="47"/>
      <c r="H1" s="48"/>
      <c r="I1" s="48"/>
      <c r="J1" s="45"/>
      <c r="K1" s="45"/>
      <c r="L1" s="59"/>
      <c r="M1" s="59"/>
      <c r="N1" s="60"/>
      <c r="O1" s="59"/>
      <c r="P1" s="59"/>
      <c r="Q1" s="59"/>
      <c r="R1" s="59"/>
      <c r="S1" s="59"/>
      <c r="T1" s="59"/>
      <c r="U1" s="71"/>
      <c r="V1" s="71"/>
      <c r="W1" s="71"/>
      <c r="X1" s="72"/>
      <c r="Y1" s="47"/>
      <c r="Z1" s="79"/>
      <c r="AA1" s="79"/>
      <c r="AB1" s="80" t="s">
        <v>32</v>
      </c>
      <c r="AC1" s="81"/>
      <c r="AD1" s="82"/>
      <c r="AE1" s="82"/>
      <c r="AF1" s="82"/>
      <c r="AG1" s="89" t="s">
        <v>33</v>
      </c>
      <c r="AH1" s="89"/>
      <c r="AI1" s="89"/>
      <c r="AJ1" s="90"/>
      <c r="AK1" s="91"/>
    </row>
    <row r="2" s="38" customFormat="1" ht="45" spans="1:37">
      <c r="A2" s="49" t="s">
        <v>34</v>
      </c>
      <c r="B2" s="49" t="s">
        <v>35</v>
      </c>
      <c r="C2" s="50" t="s">
        <v>36</v>
      </c>
      <c r="D2" s="49" t="s">
        <v>37</v>
      </c>
      <c r="E2" s="51" t="s">
        <v>38</v>
      </c>
      <c r="F2" s="49" t="s">
        <v>39</v>
      </c>
      <c r="G2" s="52" t="s">
        <v>40</v>
      </c>
      <c r="H2" s="52" t="s">
        <v>41</v>
      </c>
      <c r="I2" s="52" t="s">
        <v>42</v>
      </c>
      <c r="J2" s="49" t="s">
        <v>43</v>
      </c>
      <c r="K2" s="61" t="s">
        <v>44</v>
      </c>
      <c r="L2" s="62" t="s">
        <v>45</v>
      </c>
      <c r="M2" s="62" t="s">
        <v>46</v>
      </c>
      <c r="N2" s="63" t="s">
        <v>7</v>
      </c>
      <c r="O2" s="62" t="s">
        <v>47</v>
      </c>
      <c r="P2" s="62" t="s">
        <v>48</v>
      </c>
      <c r="Q2" s="62" t="s">
        <v>49</v>
      </c>
      <c r="R2" s="62" t="s">
        <v>50</v>
      </c>
      <c r="S2" s="62" t="s">
        <v>51</v>
      </c>
      <c r="T2" s="73" t="s">
        <v>52</v>
      </c>
      <c r="U2" s="74" t="s">
        <v>53</v>
      </c>
      <c r="V2" s="74" t="s">
        <v>54</v>
      </c>
      <c r="W2" s="74" t="s">
        <v>55</v>
      </c>
      <c r="X2" s="49" t="s">
        <v>56</v>
      </c>
      <c r="Y2" s="52" t="s">
        <v>57</v>
      </c>
      <c r="Z2" s="49" t="s">
        <v>58</v>
      </c>
      <c r="AA2" s="52" t="s">
        <v>59</v>
      </c>
      <c r="AB2" s="74" t="s">
        <v>60</v>
      </c>
      <c r="AC2" s="62" t="s">
        <v>61</v>
      </c>
      <c r="AD2" s="52" t="s">
        <v>62</v>
      </c>
      <c r="AE2" s="52" t="s">
        <v>63</v>
      </c>
      <c r="AF2" s="83" t="s">
        <v>59</v>
      </c>
      <c r="AG2" s="52" t="s">
        <v>64</v>
      </c>
      <c r="AH2" s="49" t="s">
        <v>65</v>
      </c>
      <c r="AI2" s="49" t="s">
        <v>66</v>
      </c>
      <c r="AJ2" s="92" t="s">
        <v>67</v>
      </c>
      <c r="AK2" s="50" t="s">
        <v>68</v>
      </c>
    </row>
    <row r="3" s="38" customFormat="1" ht="67.5" outlineLevel="2" spans="1:37">
      <c r="A3" s="53">
        <v>1</v>
      </c>
      <c r="B3" s="53" t="s">
        <v>69</v>
      </c>
      <c r="C3" s="53" t="s">
        <v>70</v>
      </c>
      <c r="D3" s="53"/>
      <c r="E3" s="53" t="s">
        <v>71</v>
      </c>
      <c r="F3" s="53" t="s">
        <v>72</v>
      </c>
      <c r="G3" s="54" t="s">
        <v>73</v>
      </c>
      <c r="H3" s="54" t="s">
        <v>74</v>
      </c>
      <c r="I3" s="54" t="s">
        <v>75</v>
      </c>
      <c r="J3" s="54" t="s">
        <v>20</v>
      </c>
      <c r="K3" s="53">
        <v>1</v>
      </c>
      <c r="L3" s="64">
        <v>889.75</v>
      </c>
      <c r="M3" s="64">
        <f>L3*11300</f>
        <v>10054175</v>
      </c>
      <c r="N3" s="65" t="s">
        <v>22</v>
      </c>
      <c r="O3" s="64">
        <v>138.8</v>
      </c>
      <c r="P3" s="64">
        <v>694</v>
      </c>
      <c r="Q3" s="64">
        <f t="shared" ref="Q3:Q9" si="0">L3*P3</f>
        <v>617486.5</v>
      </c>
      <c r="R3" s="64">
        <f t="shared" ref="R3:R9" si="1">L3*O3</f>
        <v>123497.3</v>
      </c>
      <c r="S3" s="64">
        <f t="shared" ref="S3:S9" si="2">Q3*0.5</f>
        <v>308743.25</v>
      </c>
      <c r="T3" s="64">
        <f t="shared" ref="T3:T9" si="3">Q3-R3</f>
        <v>493989.2</v>
      </c>
      <c r="U3" s="75">
        <v>45170</v>
      </c>
      <c r="V3" s="75">
        <v>45535</v>
      </c>
      <c r="W3" s="75">
        <v>45154</v>
      </c>
      <c r="X3" s="53" t="s">
        <v>76</v>
      </c>
      <c r="Y3" s="54" t="s">
        <v>77</v>
      </c>
      <c r="Z3" s="53" t="s">
        <v>71</v>
      </c>
      <c r="AA3" s="53"/>
      <c r="AB3" s="75" t="s">
        <v>78</v>
      </c>
      <c r="AC3" s="53">
        <v>123497.3</v>
      </c>
      <c r="AD3" s="53" t="s">
        <v>71</v>
      </c>
      <c r="AE3" s="53">
        <v>77980874</v>
      </c>
      <c r="AF3" s="84" t="s">
        <v>79</v>
      </c>
      <c r="AG3" s="53"/>
      <c r="AH3" s="53"/>
      <c r="AI3" s="53"/>
      <c r="AJ3" s="53"/>
      <c r="AK3" s="93"/>
    </row>
    <row r="4" s="38" customFormat="1" ht="33.75" outlineLevel="2" spans="1:37">
      <c r="A4" s="53">
        <v>2</v>
      </c>
      <c r="B4" s="53" t="s">
        <v>80</v>
      </c>
      <c r="C4" s="53" t="s">
        <v>81</v>
      </c>
      <c r="D4" s="53"/>
      <c r="E4" s="53" t="s">
        <v>71</v>
      </c>
      <c r="F4" s="53" t="s">
        <v>82</v>
      </c>
      <c r="G4" s="54" t="s">
        <v>73</v>
      </c>
      <c r="H4" s="54" t="s">
        <v>74</v>
      </c>
      <c r="I4" s="54" t="s">
        <v>75</v>
      </c>
      <c r="J4" s="54" t="s">
        <v>20</v>
      </c>
      <c r="K4" s="53">
        <v>1</v>
      </c>
      <c r="L4" s="64">
        <v>199.2</v>
      </c>
      <c r="M4" s="64">
        <f>L4*10500</f>
        <v>2091600</v>
      </c>
      <c r="N4" s="65" t="s">
        <v>22</v>
      </c>
      <c r="O4" s="64">
        <v>132.4</v>
      </c>
      <c r="P4" s="64">
        <v>662</v>
      </c>
      <c r="Q4" s="64">
        <f t="shared" si="0"/>
        <v>131870.4</v>
      </c>
      <c r="R4" s="64">
        <f t="shared" si="1"/>
        <v>26374.08</v>
      </c>
      <c r="S4" s="64">
        <f t="shared" si="2"/>
        <v>65935.2</v>
      </c>
      <c r="T4" s="64">
        <f t="shared" si="3"/>
        <v>105496.32</v>
      </c>
      <c r="U4" s="75">
        <v>45170</v>
      </c>
      <c r="V4" s="75">
        <v>45535</v>
      </c>
      <c r="W4" s="75">
        <v>45154</v>
      </c>
      <c r="X4" s="53" t="s">
        <v>83</v>
      </c>
      <c r="Y4" s="54" t="s">
        <v>84</v>
      </c>
      <c r="Z4" s="53" t="s">
        <v>71</v>
      </c>
      <c r="AA4" s="53"/>
      <c r="AB4" s="75" t="s">
        <v>78</v>
      </c>
      <c r="AC4" s="85">
        <v>26374.08</v>
      </c>
      <c r="AD4" s="53" t="s">
        <v>71</v>
      </c>
      <c r="AE4" s="53">
        <v>77979874</v>
      </c>
      <c r="AF4" s="84" t="s">
        <v>85</v>
      </c>
      <c r="AG4" s="53"/>
      <c r="AH4" s="53"/>
      <c r="AI4" s="53"/>
      <c r="AJ4" s="53"/>
      <c r="AK4" s="93"/>
    </row>
    <row r="5" s="38" customFormat="1" ht="33.75" outlineLevel="2" spans="1:37">
      <c r="A5" s="53">
        <v>3</v>
      </c>
      <c r="B5" s="53" t="s">
        <v>86</v>
      </c>
      <c r="C5" s="53" t="s">
        <v>87</v>
      </c>
      <c r="D5" s="53"/>
      <c r="E5" s="55" t="s">
        <v>88</v>
      </c>
      <c r="F5" s="53" t="s">
        <v>89</v>
      </c>
      <c r="G5" s="53" t="s">
        <v>90</v>
      </c>
      <c r="H5" s="54" t="s">
        <v>91</v>
      </c>
      <c r="I5" s="157" t="s">
        <v>92</v>
      </c>
      <c r="J5" s="54" t="s">
        <v>20</v>
      </c>
      <c r="K5" s="53">
        <v>1</v>
      </c>
      <c r="L5" s="64">
        <v>40</v>
      </c>
      <c r="M5" s="64">
        <f>L5*9300</f>
        <v>372000</v>
      </c>
      <c r="N5" s="65" t="s">
        <v>22</v>
      </c>
      <c r="O5" s="64">
        <v>120</v>
      </c>
      <c r="P5" s="64">
        <v>600</v>
      </c>
      <c r="Q5" s="64">
        <f t="shared" si="0"/>
        <v>24000</v>
      </c>
      <c r="R5" s="64">
        <f t="shared" si="1"/>
        <v>4800</v>
      </c>
      <c r="S5" s="64">
        <f t="shared" si="2"/>
        <v>12000</v>
      </c>
      <c r="T5" s="64">
        <f t="shared" si="3"/>
        <v>19200</v>
      </c>
      <c r="U5" s="76">
        <v>45171</v>
      </c>
      <c r="V5" s="76">
        <v>45536</v>
      </c>
      <c r="W5" s="75">
        <v>45154</v>
      </c>
      <c r="X5" s="53" t="s">
        <v>93</v>
      </c>
      <c r="Y5" s="54" t="s">
        <v>94</v>
      </c>
      <c r="Z5" s="55" t="s">
        <v>88</v>
      </c>
      <c r="AA5" s="53"/>
      <c r="AB5" s="75">
        <v>45156</v>
      </c>
      <c r="AC5" s="53">
        <v>4800</v>
      </c>
      <c r="AD5" s="53" t="s">
        <v>95</v>
      </c>
      <c r="AE5" s="53">
        <v>47830947</v>
      </c>
      <c r="AF5" s="53" t="s">
        <v>96</v>
      </c>
      <c r="AG5" s="53"/>
      <c r="AH5" s="53"/>
      <c r="AI5" s="53"/>
      <c r="AJ5" s="53"/>
      <c r="AK5" s="93"/>
    </row>
    <row r="6" s="38" customFormat="1" ht="45" outlineLevel="2" spans="1:37">
      <c r="A6" s="53">
        <v>4</v>
      </c>
      <c r="B6" s="53" t="s">
        <v>97</v>
      </c>
      <c r="C6" s="53" t="s">
        <v>98</v>
      </c>
      <c r="D6" s="53"/>
      <c r="E6" s="53" t="s">
        <v>99</v>
      </c>
      <c r="F6" s="53" t="s">
        <v>100</v>
      </c>
      <c r="G6" s="54" t="s">
        <v>101</v>
      </c>
      <c r="H6" s="54" t="s">
        <v>102</v>
      </c>
      <c r="I6" s="54" t="s">
        <v>103</v>
      </c>
      <c r="J6" s="53" t="s">
        <v>20</v>
      </c>
      <c r="K6" s="53">
        <v>1</v>
      </c>
      <c r="L6" s="64">
        <v>458</v>
      </c>
      <c r="M6" s="64">
        <f>L6*9100</f>
        <v>4167800</v>
      </c>
      <c r="N6" s="65" t="s">
        <v>22</v>
      </c>
      <c r="O6" s="64">
        <v>112.8</v>
      </c>
      <c r="P6" s="64">
        <v>564</v>
      </c>
      <c r="Q6" s="64">
        <f t="shared" si="0"/>
        <v>258312</v>
      </c>
      <c r="R6" s="64">
        <f t="shared" si="1"/>
        <v>51662.4</v>
      </c>
      <c r="S6" s="64">
        <f t="shared" si="2"/>
        <v>129156</v>
      </c>
      <c r="T6" s="64">
        <f t="shared" si="3"/>
        <v>206649.6</v>
      </c>
      <c r="U6" s="76">
        <v>45171</v>
      </c>
      <c r="V6" s="76">
        <v>45536</v>
      </c>
      <c r="W6" s="75">
        <v>45112</v>
      </c>
      <c r="X6" s="53" t="s">
        <v>104</v>
      </c>
      <c r="Y6" s="54" t="s">
        <v>105</v>
      </c>
      <c r="Z6" s="53" t="s">
        <v>99</v>
      </c>
      <c r="AA6" s="53"/>
      <c r="AB6" s="75">
        <v>45170</v>
      </c>
      <c r="AC6" s="64">
        <v>51662.4</v>
      </c>
      <c r="AD6" s="53" t="s">
        <v>99</v>
      </c>
      <c r="AE6" s="53">
        <v>27795106</v>
      </c>
      <c r="AF6" s="53" t="s">
        <v>106</v>
      </c>
      <c r="AG6" s="53"/>
      <c r="AH6" s="53" t="s">
        <v>107</v>
      </c>
      <c r="AI6" s="53"/>
      <c r="AJ6" s="53"/>
      <c r="AK6" s="93"/>
    </row>
    <row r="7" s="38" customFormat="1" ht="67.5" outlineLevel="2" spans="1:37">
      <c r="A7" s="53">
        <v>5</v>
      </c>
      <c r="B7" s="53" t="s">
        <v>80</v>
      </c>
      <c r="C7" s="53" t="s">
        <v>108</v>
      </c>
      <c r="D7" s="53"/>
      <c r="E7" s="53" t="s">
        <v>109</v>
      </c>
      <c r="F7" s="54" t="s">
        <v>110</v>
      </c>
      <c r="G7" s="54" t="s">
        <v>111</v>
      </c>
      <c r="H7" s="54" t="s">
        <v>112</v>
      </c>
      <c r="I7" s="54" t="s">
        <v>113</v>
      </c>
      <c r="J7" s="53" t="s">
        <v>20</v>
      </c>
      <c r="K7" s="53">
        <v>1</v>
      </c>
      <c r="L7" s="64">
        <v>880</v>
      </c>
      <c r="M7" s="64">
        <f>L7*11100</f>
        <v>9768000</v>
      </c>
      <c r="N7" s="65" t="s">
        <v>22</v>
      </c>
      <c r="O7" s="64">
        <v>137.2</v>
      </c>
      <c r="P7" s="64">
        <v>686</v>
      </c>
      <c r="Q7" s="64">
        <f t="shared" si="0"/>
        <v>603680</v>
      </c>
      <c r="R7" s="64">
        <f t="shared" si="1"/>
        <v>120736</v>
      </c>
      <c r="S7" s="64">
        <f t="shared" si="2"/>
        <v>301840</v>
      </c>
      <c r="T7" s="64">
        <f t="shared" si="3"/>
        <v>482944</v>
      </c>
      <c r="U7" s="75">
        <v>45192</v>
      </c>
      <c r="V7" s="75">
        <v>45557</v>
      </c>
      <c r="W7" s="75">
        <v>45154</v>
      </c>
      <c r="X7" s="53" t="s">
        <v>114</v>
      </c>
      <c r="Y7" s="54" t="s">
        <v>115</v>
      </c>
      <c r="Z7" s="53" t="s">
        <v>109</v>
      </c>
      <c r="AA7" s="53"/>
      <c r="AB7" s="75" t="s">
        <v>116</v>
      </c>
      <c r="AC7" s="53">
        <v>120736</v>
      </c>
      <c r="AD7" s="53" t="s">
        <v>117</v>
      </c>
      <c r="AE7" s="53">
        <v>56953917</v>
      </c>
      <c r="AF7" s="53" t="s">
        <v>118</v>
      </c>
      <c r="AG7" s="53"/>
      <c r="AH7" s="53"/>
      <c r="AI7" s="53"/>
      <c r="AJ7" s="53"/>
      <c r="AK7" s="93"/>
    </row>
    <row r="8" s="38" customFormat="1" ht="45" outlineLevel="2" spans="1:37">
      <c r="A8" s="53">
        <v>6</v>
      </c>
      <c r="B8" s="53" t="s">
        <v>97</v>
      </c>
      <c r="C8" s="53" t="s">
        <v>119</v>
      </c>
      <c r="D8" s="53"/>
      <c r="E8" s="53" t="s">
        <v>120</v>
      </c>
      <c r="F8" s="53" t="s">
        <v>121</v>
      </c>
      <c r="G8" s="54" t="s">
        <v>122</v>
      </c>
      <c r="H8" s="54" t="s">
        <v>123</v>
      </c>
      <c r="I8" s="54" t="s">
        <v>124</v>
      </c>
      <c r="J8" s="53" t="s">
        <v>20</v>
      </c>
      <c r="K8" s="53">
        <v>1</v>
      </c>
      <c r="L8" s="64">
        <v>485</v>
      </c>
      <c r="M8" s="64">
        <f>L8*10400</f>
        <v>5044000</v>
      </c>
      <c r="N8" s="65" t="s">
        <v>22</v>
      </c>
      <c r="O8" s="64">
        <v>131.6</v>
      </c>
      <c r="P8" s="64">
        <v>658</v>
      </c>
      <c r="Q8" s="64">
        <f t="shared" si="0"/>
        <v>319130</v>
      </c>
      <c r="R8" s="64">
        <f t="shared" si="1"/>
        <v>63826</v>
      </c>
      <c r="S8" s="64">
        <f t="shared" si="2"/>
        <v>159565</v>
      </c>
      <c r="T8" s="64">
        <f t="shared" si="3"/>
        <v>255304</v>
      </c>
      <c r="U8" s="75">
        <v>45193</v>
      </c>
      <c r="V8" s="75">
        <v>45558</v>
      </c>
      <c r="W8" s="75">
        <v>45176</v>
      </c>
      <c r="X8" s="53" t="s">
        <v>125</v>
      </c>
      <c r="Y8" s="54" t="s">
        <v>126</v>
      </c>
      <c r="Z8" s="53" t="s">
        <v>120</v>
      </c>
      <c r="AA8" s="53"/>
      <c r="AB8" s="75" t="s">
        <v>127</v>
      </c>
      <c r="AC8" s="53">
        <v>63826</v>
      </c>
      <c r="AD8" s="53" t="s">
        <v>128</v>
      </c>
      <c r="AE8" s="53">
        <v>44807926</v>
      </c>
      <c r="AF8" s="53" t="s">
        <v>129</v>
      </c>
      <c r="AG8" s="53"/>
      <c r="AH8" s="53"/>
      <c r="AI8" s="53"/>
      <c r="AJ8" s="53"/>
      <c r="AK8" s="93"/>
    </row>
    <row r="9" s="38" customFormat="1" ht="45" outlineLevel="2" spans="1:37">
      <c r="A9" s="53">
        <v>7</v>
      </c>
      <c r="B9" s="53" t="s">
        <v>69</v>
      </c>
      <c r="C9" s="53" t="s">
        <v>130</v>
      </c>
      <c r="D9" s="53"/>
      <c r="E9" s="53" t="s">
        <v>131</v>
      </c>
      <c r="F9" s="53" t="s">
        <v>132</v>
      </c>
      <c r="G9" s="54" t="s">
        <v>133</v>
      </c>
      <c r="H9" s="54" t="s">
        <v>134</v>
      </c>
      <c r="I9" s="54" t="s">
        <v>135</v>
      </c>
      <c r="J9" s="54" t="s">
        <v>20</v>
      </c>
      <c r="K9" s="53">
        <v>1</v>
      </c>
      <c r="L9" s="66">
        <v>435</v>
      </c>
      <c r="M9" s="64">
        <f>L9*10200</f>
        <v>4437000</v>
      </c>
      <c r="N9" s="65" t="s">
        <v>22</v>
      </c>
      <c r="O9" s="64">
        <v>127.2</v>
      </c>
      <c r="P9" s="64">
        <v>636</v>
      </c>
      <c r="Q9" s="64">
        <f t="shared" si="0"/>
        <v>276660</v>
      </c>
      <c r="R9" s="64">
        <f t="shared" si="1"/>
        <v>55332</v>
      </c>
      <c r="S9" s="64">
        <f t="shared" si="2"/>
        <v>138330</v>
      </c>
      <c r="T9" s="64">
        <f t="shared" si="3"/>
        <v>221328</v>
      </c>
      <c r="U9" s="75">
        <v>45200</v>
      </c>
      <c r="V9" s="75">
        <v>45565</v>
      </c>
      <c r="W9" s="75">
        <v>45197</v>
      </c>
      <c r="X9" s="53" t="s">
        <v>136</v>
      </c>
      <c r="Y9" s="54" t="s">
        <v>137</v>
      </c>
      <c r="Z9" s="53" t="s">
        <v>131</v>
      </c>
      <c r="AA9" s="53"/>
      <c r="AB9" s="75" t="s">
        <v>138</v>
      </c>
      <c r="AC9" s="53">
        <v>55332</v>
      </c>
      <c r="AD9" s="55" t="s">
        <v>139</v>
      </c>
      <c r="AE9" s="157" t="s">
        <v>140</v>
      </c>
      <c r="AF9" s="53" t="s">
        <v>141</v>
      </c>
      <c r="AG9" s="53"/>
      <c r="AH9" s="53"/>
      <c r="AI9" s="53"/>
      <c r="AJ9" s="53"/>
      <c r="AK9" s="93"/>
    </row>
    <row r="10" s="38" customFormat="1" ht="22.5" outlineLevel="1" spans="1:37">
      <c r="A10" s="53"/>
      <c r="B10" s="53"/>
      <c r="C10" s="53"/>
      <c r="D10" s="53"/>
      <c r="E10" s="53"/>
      <c r="F10" s="53"/>
      <c r="G10" s="54"/>
      <c r="H10" s="54"/>
      <c r="I10" s="54"/>
      <c r="J10" s="52" t="s">
        <v>142</v>
      </c>
      <c r="K10" s="53">
        <f>SUBTOTAL(9,K3:K9)</f>
        <v>7</v>
      </c>
      <c r="L10" s="66">
        <f>SUBTOTAL(9,L3:L9)</f>
        <v>3386.95</v>
      </c>
      <c r="M10" s="64"/>
      <c r="N10" s="65"/>
      <c r="O10" s="64"/>
      <c r="P10" s="64"/>
      <c r="Q10" s="64">
        <f>SUBTOTAL(9,Q3:Q9)</f>
        <v>2231138.9</v>
      </c>
      <c r="R10" s="64">
        <f>SUBTOTAL(9,R3:R9)</f>
        <v>446227.78</v>
      </c>
      <c r="S10" s="64"/>
      <c r="T10" s="64">
        <f>SUBTOTAL(9,T3:T9)</f>
        <v>1784911.12</v>
      </c>
      <c r="U10" s="75"/>
      <c r="V10" s="75"/>
      <c r="W10" s="75"/>
      <c r="X10" s="53"/>
      <c r="Y10" s="54"/>
      <c r="Z10" s="53"/>
      <c r="AA10" s="53"/>
      <c r="AB10" s="75"/>
      <c r="AC10" s="53"/>
      <c r="AD10" s="55"/>
      <c r="AE10" s="53"/>
      <c r="AF10" s="53"/>
      <c r="AG10" s="53"/>
      <c r="AH10" s="53"/>
      <c r="AI10" s="53"/>
      <c r="AJ10" s="53"/>
      <c r="AK10" s="93"/>
    </row>
    <row r="11" s="38" customFormat="1" ht="67.5" outlineLevel="2" spans="1:37">
      <c r="A11" s="53">
        <v>8</v>
      </c>
      <c r="B11" s="53" t="s">
        <v>143</v>
      </c>
      <c r="C11" s="53" t="s">
        <v>144</v>
      </c>
      <c r="D11" s="53"/>
      <c r="E11" s="53" t="s">
        <v>145</v>
      </c>
      <c r="F11" s="53" t="s">
        <v>146</v>
      </c>
      <c r="G11" s="54" t="s">
        <v>147</v>
      </c>
      <c r="H11" s="54" t="s">
        <v>148</v>
      </c>
      <c r="I11" s="54" t="s">
        <v>149</v>
      </c>
      <c r="J11" s="53" t="s">
        <v>23</v>
      </c>
      <c r="K11" s="53">
        <v>1</v>
      </c>
      <c r="L11" s="64">
        <v>97</v>
      </c>
      <c r="M11" s="64">
        <f>L11*1000</f>
        <v>97000</v>
      </c>
      <c r="N11" s="65">
        <v>0.07</v>
      </c>
      <c r="O11" s="64">
        <v>21</v>
      </c>
      <c r="P11" s="64">
        <v>70</v>
      </c>
      <c r="Q11" s="64">
        <f>L11*P11</f>
        <v>6790</v>
      </c>
      <c r="R11" s="64">
        <f>L11*O11</f>
        <v>2037</v>
      </c>
      <c r="S11" s="64">
        <f>Q11*0.4</f>
        <v>2716</v>
      </c>
      <c r="T11" s="64">
        <f>Q11-R11</f>
        <v>4753</v>
      </c>
      <c r="U11" s="75">
        <v>45170</v>
      </c>
      <c r="V11" s="75">
        <v>45382</v>
      </c>
      <c r="W11" s="75">
        <v>45139</v>
      </c>
      <c r="X11" s="53" t="s">
        <v>150</v>
      </c>
      <c r="Y11" s="54" t="s">
        <v>151</v>
      </c>
      <c r="Z11" s="53" t="s">
        <v>145</v>
      </c>
      <c r="AA11" s="53"/>
      <c r="AB11" s="75" t="s">
        <v>152</v>
      </c>
      <c r="AC11" s="53" t="s">
        <v>153</v>
      </c>
      <c r="AD11" s="53" t="s">
        <v>154</v>
      </c>
      <c r="AE11" s="53" t="s">
        <v>155</v>
      </c>
      <c r="AF11" s="53" t="s">
        <v>156</v>
      </c>
      <c r="AG11" s="53"/>
      <c r="AH11" s="53"/>
      <c r="AI11" s="53"/>
      <c r="AJ11" s="53"/>
      <c r="AK11" s="93"/>
    </row>
    <row r="12" s="38" customFormat="1" ht="45" outlineLevel="2" spans="1:37">
      <c r="A12" s="53">
        <v>9</v>
      </c>
      <c r="B12" s="53" t="s">
        <v>143</v>
      </c>
      <c r="C12" s="53" t="s">
        <v>157</v>
      </c>
      <c r="D12" s="53"/>
      <c r="E12" s="53" t="s">
        <v>158</v>
      </c>
      <c r="F12" s="53" t="s">
        <v>159</v>
      </c>
      <c r="G12" s="54" t="s">
        <v>160</v>
      </c>
      <c r="H12" s="54" t="s">
        <v>161</v>
      </c>
      <c r="I12" s="54" t="s">
        <v>162</v>
      </c>
      <c r="J12" s="53" t="s">
        <v>23</v>
      </c>
      <c r="K12" s="53">
        <v>1</v>
      </c>
      <c r="L12" s="64">
        <v>80</v>
      </c>
      <c r="M12" s="64">
        <f>L12*1000</f>
        <v>80000</v>
      </c>
      <c r="N12" s="65">
        <v>0.07</v>
      </c>
      <c r="O12" s="64">
        <v>21</v>
      </c>
      <c r="P12" s="64">
        <v>70</v>
      </c>
      <c r="Q12" s="64">
        <f>L12*P12</f>
        <v>5600</v>
      </c>
      <c r="R12" s="64">
        <f>L12*O12</f>
        <v>1680</v>
      </c>
      <c r="S12" s="64">
        <f>Q12*0.4</f>
        <v>2240</v>
      </c>
      <c r="T12" s="64">
        <f>Q12-R12</f>
        <v>3920</v>
      </c>
      <c r="U12" s="75">
        <v>45170</v>
      </c>
      <c r="V12" s="75">
        <v>45382</v>
      </c>
      <c r="W12" s="75">
        <v>45139</v>
      </c>
      <c r="X12" s="53" t="s">
        <v>163</v>
      </c>
      <c r="Y12" s="54" t="s">
        <v>164</v>
      </c>
      <c r="Z12" s="53" t="s">
        <v>158</v>
      </c>
      <c r="AA12" s="53"/>
      <c r="AB12" s="75">
        <v>44774</v>
      </c>
      <c r="AC12" s="53">
        <v>1779940.14</v>
      </c>
      <c r="AD12" s="53" t="s">
        <v>165</v>
      </c>
      <c r="AE12" s="53">
        <v>45071832</v>
      </c>
      <c r="AF12" s="53" t="s">
        <v>166</v>
      </c>
      <c r="AG12" s="53"/>
      <c r="AH12" s="53"/>
      <c r="AI12" s="53"/>
      <c r="AJ12" s="53"/>
      <c r="AK12" s="93"/>
    </row>
    <row r="13" s="38" customFormat="1" ht="33.75" outlineLevel="2" spans="1:37">
      <c r="A13" s="53">
        <v>10</v>
      </c>
      <c r="B13" s="53" t="s">
        <v>86</v>
      </c>
      <c r="C13" s="53" t="s">
        <v>167</v>
      </c>
      <c r="D13" s="53"/>
      <c r="E13" s="53" t="s">
        <v>168</v>
      </c>
      <c r="F13" s="53" t="s">
        <v>169</v>
      </c>
      <c r="G13" s="54" t="s">
        <v>170</v>
      </c>
      <c r="H13" s="54" t="s">
        <v>171</v>
      </c>
      <c r="I13" s="54" t="s">
        <v>172</v>
      </c>
      <c r="J13" s="53" t="s">
        <v>23</v>
      </c>
      <c r="K13" s="53">
        <v>1</v>
      </c>
      <c r="L13" s="64">
        <v>300</v>
      </c>
      <c r="M13" s="64">
        <f>L13*1000</f>
        <v>300000</v>
      </c>
      <c r="N13" s="65">
        <v>0.07</v>
      </c>
      <c r="O13" s="64">
        <v>21</v>
      </c>
      <c r="P13" s="64">
        <v>70</v>
      </c>
      <c r="Q13" s="64">
        <f>L13*P13</f>
        <v>21000</v>
      </c>
      <c r="R13" s="64">
        <f>L13*O13</f>
        <v>6300</v>
      </c>
      <c r="S13" s="64">
        <f>Q13*0.4</f>
        <v>8400</v>
      </c>
      <c r="T13" s="64">
        <f>Q13-R13</f>
        <v>14700</v>
      </c>
      <c r="U13" s="76">
        <v>45192</v>
      </c>
      <c r="V13" s="76">
        <v>45373</v>
      </c>
      <c r="W13" s="75">
        <v>45188</v>
      </c>
      <c r="X13" s="53" t="s">
        <v>173</v>
      </c>
      <c r="Y13" s="54" t="s">
        <v>174</v>
      </c>
      <c r="Z13" s="53" t="s">
        <v>168</v>
      </c>
      <c r="AA13" s="53"/>
      <c r="AB13" s="75" t="s">
        <v>175</v>
      </c>
      <c r="AC13" s="53">
        <v>6300</v>
      </c>
      <c r="AD13" s="53" t="s">
        <v>168</v>
      </c>
      <c r="AE13" s="53">
        <v>57970900</v>
      </c>
      <c r="AF13" s="53" t="s">
        <v>176</v>
      </c>
      <c r="AG13" s="53"/>
      <c r="AH13" s="53"/>
      <c r="AI13" s="53"/>
      <c r="AJ13" s="53"/>
      <c r="AK13" s="93"/>
    </row>
    <row r="14" s="38" customFormat="1" ht="33.75" outlineLevel="1" spans="1:37">
      <c r="A14" s="53"/>
      <c r="B14" s="53"/>
      <c r="C14" s="53"/>
      <c r="D14" s="53"/>
      <c r="E14" s="53"/>
      <c r="F14" s="53"/>
      <c r="G14" s="54"/>
      <c r="H14" s="54"/>
      <c r="I14" s="54"/>
      <c r="J14" s="49" t="s">
        <v>177</v>
      </c>
      <c r="K14" s="53">
        <f>SUBTOTAL(9,K11:K13)</f>
        <v>3</v>
      </c>
      <c r="L14" s="64">
        <f>SUBTOTAL(9,L11:L13)</f>
        <v>477</v>
      </c>
      <c r="M14" s="64"/>
      <c r="N14" s="65"/>
      <c r="O14" s="64"/>
      <c r="P14" s="64"/>
      <c r="Q14" s="64">
        <f>SUBTOTAL(9,Q11:Q13)</f>
        <v>33390</v>
      </c>
      <c r="R14" s="64">
        <f>SUBTOTAL(9,R11:R13)</f>
        <v>10017</v>
      </c>
      <c r="S14" s="64"/>
      <c r="T14" s="64">
        <f>SUBTOTAL(9,T11:T13)</f>
        <v>23373</v>
      </c>
      <c r="U14" s="76"/>
      <c r="V14" s="76"/>
      <c r="W14" s="75"/>
      <c r="X14" s="53"/>
      <c r="Y14" s="54"/>
      <c r="Z14" s="53"/>
      <c r="AA14" s="53"/>
      <c r="AB14" s="75"/>
      <c r="AC14" s="53"/>
      <c r="AD14" s="53"/>
      <c r="AE14" s="53"/>
      <c r="AF14" s="53"/>
      <c r="AG14" s="53"/>
      <c r="AH14" s="53"/>
      <c r="AI14" s="53"/>
      <c r="AJ14" s="53"/>
      <c r="AK14" s="93"/>
    </row>
    <row r="15" s="38" customFormat="1" ht="33.75" outlineLevel="2" spans="1:37">
      <c r="A15" s="53">
        <v>11</v>
      </c>
      <c r="B15" s="53" t="s">
        <v>86</v>
      </c>
      <c r="C15" s="53" t="s">
        <v>178</v>
      </c>
      <c r="D15" s="53"/>
      <c r="E15" s="55" t="s">
        <v>179</v>
      </c>
      <c r="F15" s="53" t="s">
        <v>180</v>
      </c>
      <c r="G15" s="53" t="s">
        <v>181</v>
      </c>
      <c r="H15" s="54" t="s">
        <v>182</v>
      </c>
      <c r="I15" s="157" t="s">
        <v>183</v>
      </c>
      <c r="J15" s="53" t="s">
        <v>24</v>
      </c>
      <c r="K15" s="53">
        <v>1</v>
      </c>
      <c r="L15" s="66">
        <v>10</v>
      </c>
      <c r="M15" s="64">
        <f t="shared" ref="M15:M24" si="4">L15*1500</f>
        <v>15000</v>
      </c>
      <c r="N15" s="65">
        <v>0.07</v>
      </c>
      <c r="O15" s="64">
        <v>21</v>
      </c>
      <c r="P15" s="64">
        <v>105</v>
      </c>
      <c r="Q15" s="64">
        <f t="shared" ref="Q15:Q24" si="5">L15*P15</f>
        <v>1050</v>
      </c>
      <c r="R15" s="64">
        <f t="shared" ref="R15:R24" si="6">L15*O15</f>
        <v>210</v>
      </c>
      <c r="S15" s="64">
        <f t="shared" ref="S15:S24" si="7">Q15*0.2</f>
        <v>210</v>
      </c>
      <c r="T15" s="64">
        <f t="shared" ref="T15:T24" si="8">Q15-R15</f>
        <v>840</v>
      </c>
      <c r="U15" s="76">
        <v>45177</v>
      </c>
      <c r="V15" s="76">
        <v>45542</v>
      </c>
      <c r="W15" s="75">
        <v>45167</v>
      </c>
      <c r="X15" s="53" t="s">
        <v>184</v>
      </c>
      <c r="Y15" s="54" t="s">
        <v>185</v>
      </c>
      <c r="Z15" s="55" t="s">
        <v>179</v>
      </c>
      <c r="AA15" s="53"/>
      <c r="AB15" s="75">
        <v>45171</v>
      </c>
      <c r="AC15" s="53">
        <v>2210</v>
      </c>
      <c r="AD15" s="55" t="s">
        <v>179</v>
      </c>
      <c r="AE15" s="53">
        <v>44541117</v>
      </c>
      <c r="AF15" s="53" t="s">
        <v>186</v>
      </c>
      <c r="AG15" s="53"/>
      <c r="AH15" s="53"/>
      <c r="AI15" s="53"/>
      <c r="AJ15" s="53"/>
      <c r="AK15" s="93"/>
    </row>
    <row r="16" s="38" customFormat="1" ht="33.75" outlineLevel="2" spans="1:37">
      <c r="A16" s="53">
        <v>12</v>
      </c>
      <c r="B16" s="53" t="s">
        <v>86</v>
      </c>
      <c r="C16" s="53" t="s">
        <v>187</v>
      </c>
      <c r="D16" s="53"/>
      <c r="E16" s="53" t="s">
        <v>188</v>
      </c>
      <c r="F16" s="53" t="s">
        <v>189</v>
      </c>
      <c r="G16" s="54" t="s">
        <v>190</v>
      </c>
      <c r="H16" s="54" t="s">
        <v>191</v>
      </c>
      <c r="I16" s="54" t="s">
        <v>192</v>
      </c>
      <c r="J16" s="53" t="s">
        <v>24</v>
      </c>
      <c r="K16" s="53">
        <v>1</v>
      </c>
      <c r="L16" s="66">
        <v>9</v>
      </c>
      <c r="M16" s="64">
        <f t="shared" si="4"/>
        <v>13500</v>
      </c>
      <c r="N16" s="65">
        <v>0.07</v>
      </c>
      <c r="O16" s="64">
        <v>21</v>
      </c>
      <c r="P16" s="64">
        <v>105</v>
      </c>
      <c r="Q16" s="64">
        <f t="shared" si="5"/>
        <v>945</v>
      </c>
      <c r="R16" s="64">
        <f t="shared" si="6"/>
        <v>189</v>
      </c>
      <c r="S16" s="64">
        <f t="shared" si="7"/>
        <v>189</v>
      </c>
      <c r="T16" s="64">
        <f t="shared" si="8"/>
        <v>756</v>
      </c>
      <c r="U16" s="75">
        <v>45217</v>
      </c>
      <c r="V16" s="75">
        <v>45582</v>
      </c>
      <c r="W16" s="75">
        <v>45211</v>
      </c>
      <c r="X16" s="53" t="s">
        <v>193</v>
      </c>
      <c r="Y16" s="54" t="s">
        <v>194</v>
      </c>
      <c r="Z16" s="53" t="s">
        <v>188</v>
      </c>
      <c r="AA16" s="53"/>
      <c r="AB16" s="75" t="s">
        <v>195</v>
      </c>
      <c r="AC16" s="53">
        <v>1189</v>
      </c>
      <c r="AD16" s="55" t="s">
        <v>196</v>
      </c>
      <c r="AE16" s="53">
        <v>32053612</v>
      </c>
      <c r="AF16" s="53" t="s">
        <v>197</v>
      </c>
      <c r="AG16" s="53"/>
      <c r="AH16" s="53"/>
      <c r="AI16" s="53"/>
      <c r="AJ16" s="53"/>
      <c r="AK16" s="93"/>
    </row>
    <row r="17" s="38" customFormat="1" ht="33.75" outlineLevel="2" spans="1:37">
      <c r="A17" s="53">
        <v>13</v>
      </c>
      <c r="B17" s="53" t="s">
        <v>198</v>
      </c>
      <c r="C17" s="53" t="s">
        <v>199</v>
      </c>
      <c r="D17" s="53"/>
      <c r="E17" s="53" t="s">
        <v>200</v>
      </c>
      <c r="F17" s="53" t="s">
        <v>201</v>
      </c>
      <c r="G17" s="54" t="s">
        <v>202</v>
      </c>
      <c r="H17" s="54" t="s">
        <v>171</v>
      </c>
      <c r="I17" s="54" t="s">
        <v>203</v>
      </c>
      <c r="J17" s="53" t="s">
        <v>24</v>
      </c>
      <c r="K17" s="53">
        <v>1</v>
      </c>
      <c r="L17" s="66">
        <v>5</v>
      </c>
      <c r="M17" s="64">
        <f t="shared" si="4"/>
        <v>7500</v>
      </c>
      <c r="N17" s="65">
        <v>0.07</v>
      </c>
      <c r="O17" s="64">
        <v>21</v>
      </c>
      <c r="P17" s="64">
        <v>105</v>
      </c>
      <c r="Q17" s="64">
        <f t="shared" si="5"/>
        <v>525</v>
      </c>
      <c r="R17" s="64">
        <f t="shared" si="6"/>
        <v>105</v>
      </c>
      <c r="S17" s="64">
        <f t="shared" si="7"/>
        <v>105</v>
      </c>
      <c r="T17" s="64">
        <f t="shared" si="8"/>
        <v>420</v>
      </c>
      <c r="U17" s="75">
        <v>45222</v>
      </c>
      <c r="V17" s="75">
        <v>45587</v>
      </c>
      <c r="W17" s="75">
        <v>45216</v>
      </c>
      <c r="X17" s="53" t="s">
        <v>204</v>
      </c>
      <c r="Y17" s="54" t="s">
        <v>205</v>
      </c>
      <c r="Z17" s="53" t="s">
        <v>200</v>
      </c>
      <c r="AA17" s="53"/>
      <c r="AB17" s="75" t="s">
        <v>206</v>
      </c>
      <c r="AC17" s="53">
        <v>705</v>
      </c>
      <c r="AD17" s="55" t="s">
        <v>200</v>
      </c>
      <c r="AE17" s="53">
        <v>12336132</v>
      </c>
      <c r="AF17" s="53" t="s">
        <v>207</v>
      </c>
      <c r="AG17" s="53"/>
      <c r="AH17" s="53"/>
      <c r="AI17" s="53"/>
      <c r="AJ17" s="53"/>
      <c r="AK17" s="93"/>
    </row>
    <row r="18" s="38" customFormat="1" ht="33.75" outlineLevel="2" spans="1:37">
      <c r="A18" s="53">
        <v>14</v>
      </c>
      <c r="B18" s="53" t="s">
        <v>198</v>
      </c>
      <c r="C18" s="53" t="s">
        <v>208</v>
      </c>
      <c r="D18" s="53"/>
      <c r="E18" s="53" t="s">
        <v>209</v>
      </c>
      <c r="F18" s="53" t="s">
        <v>210</v>
      </c>
      <c r="G18" s="54" t="s">
        <v>211</v>
      </c>
      <c r="H18" s="54" t="s">
        <v>212</v>
      </c>
      <c r="I18" s="54" t="s">
        <v>213</v>
      </c>
      <c r="J18" s="53" t="s">
        <v>24</v>
      </c>
      <c r="K18" s="53">
        <v>1</v>
      </c>
      <c r="L18" s="66">
        <v>3</v>
      </c>
      <c r="M18" s="64">
        <f t="shared" si="4"/>
        <v>4500</v>
      </c>
      <c r="N18" s="65">
        <v>0.07</v>
      </c>
      <c r="O18" s="64">
        <v>21</v>
      </c>
      <c r="P18" s="64">
        <v>105</v>
      </c>
      <c r="Q18" s="64">
        <f t="shared" si="5"/>
        <v>315</v>
      </c>
      <c r="R18" s="64">
        <f t="shared" si="6"/>
        <v>63</v>
      </c>
      <c r="S18" s="64">
        <f t="shared" si="7"/>
        <v>63</v>
      </c>
      <c r="T18" s="64">
        <f t="shared" si="8"/>
        <v>252</v>
      </c>
      <c r="U18" s="75">
        <v>45222</v>
      </c>
      <c r="V18" s="75">
        <v>45587</v>
      </c>
      <c r="W18" s="75">
        <v>45216</v>
      </c>
      <c r="X18" s="53" t="s">
        <v>214</v>
      </c>
      <c r="Y18" s="54" t="s">
        <v>215</v>
      </c>
      <c r="Z18" s="53" t="s">
        <v>209</v>
      </c>
      <c r="AA18" s="53"/>
      <c r="AB18" s="75" t="s">
        <v>216</v>
      </c>
      <c r="AC18" s="53">
        <v>63</v>
      </c>
      <c r="AD18" s="55" t="s">
        <v>217</v>
      </c>
      <c r="AE18" s="53">
        <v>70785763</v>
      </c>
      <c r="AF18" s="53" t="s">
        <v>218</v>
      </c>
      <c r="AG18" s="53"/>
      <c r="AH18" s="53"/>
      <c r="AI18" s="53"/>
      <c r="AJ18" s="53"/>
      <c r="AK18" s="93"/>
    </row>
    <row r="19" s="38" customFormat="1" ht="33.75" outlineLevel="2" spans="1:37">
      <c r="A19" s="53">
        <v>15</v>
      </c>
      <c r="B19" s="53" t="s">
        <v>198</v>
      </c>
      <c r="C19" s="53" t="s">
        <v>219</v>
      </c>
      <c r="D19" s="53"/>
      <c r="E19" s="53" t="s">
        <v>220</v>
      </c>
      <c r="F19" s="53" t="s">
        <v>221</v>
      </c>
      <c r="G19" s="54" t="s">
        <v>222</v>
      </c>
      <c r="H19" s="54" t="s">
        <v>223</v>
      </c>
      <c r="I19" s="54" t="s">
        <v>224</v>
      </c>
      <c r="J19" s="53" t="s">
        <v>24</v>
      </c>
      <c r="K19" s="53">
        <v>1</v>
      </c>
      <c r="L19" s="66">
        <v>2</v>
      </c>
      <c r="M19" s="64">
        <f t="shared" si="4"/>
        <v>3000</v>
      </c>
      <c r="N19" s="65">
        <v>0.07</v>
      </c>
      <c r="O19" s="64">
        <v>21</v>
      </c>
      <c r="P19" s="64">
        <v>105</v>
      </c>
      <c r="Q19" s="64">
        <f t="shared" si="5"/>
        <v>210</v>
      </c>
      <c r="R19" s="64">
        <f t="shared" si="6"/>
        <v>42</v>
      </c>
      <c r="S19" s="64">
        <f t="shared" si="7"/>
        <v>42</v>
      </c>
      <c r="T19" s="64">
        <f t="shared" si="8"/>
        <v>168</v>
      </c>
      <c r="U19" s="75">
        <v>45222</v>
      </c>
      <c r="V19" s="75">
        <v>45587</v>
      </c>
      <c r="W19" s="75">
        <v>45216</v>
      </c>
      <c r="X19" s="53" t="s">
        <v>225</v>
      </c>
      <c r="Y19" s="54" t="s">
        <v>226</v>
      </c>
      <c r="Z19" s="53" t="s">
        <v>220</v>
      </c>
      <c r="AA19" s="53"/>
      <c r="AB19" s="75" t="s">
        <v>216</v>
      </c>
      <c r="AC19" s="53">
        <v>282</v>
      </c>
      <c r="AD19" s="55" t="s">
        <v>217</v>
      </c>
      <c r="AE19" s="53">
        <v>39952146</v>
      </c>
      <c r="AF19" s="53" t="s">
        <v>227</v>
      </c>
      <c r="AG19" s="53"/>
      <c r="AH19" s="53"/>
      <c r="AI19" s="53"/>
      <c r="AJ19" s="53"/>
      <c r="AK19" s="93"/>
    </row>
    <row r="20" s="38" customFormat="1" ht="33.75" outlineLevel="2" spans="1:37">
      <c r="A20" s="53">
        <v>16</v>
      </c>
      <c r="B20" s="53" t="s">
        <v>198</v>
      </c>
      <c r="C20" s="53" t="s">
        <v>228</v>
      </c>
      <c r="D20" s="53"/>
      <c r="E20" s="53" t="s">
        <v>229</v>
      </c>
      <c r="F20" s="53" t="s">
        <v>230</v>
      </c>
      <c r="G20" s="54" t="s">
        <v>231</v>
      </c>
      <c r="H20" s="54" t="s">
        <v>232</v>
      </c>
      <c r="I20" s="54" t="s">
        <v>233</v>
      </c>
      <c r="J20" s="53" t="s">
        <v>24</v>
      </c>
      <c r="K20" s="53">
        <v>1</v>
      </c>
      <c r="L20" s="66">
        <v>4</v>
      </c>
      <c r="M20" s="64">
        <f t="shared" si="4"/>
        <v>6000</v>
      </c>
      <c r="N20" s="65">
        <v>0.07</v>
      </c>
      <c r="O20" s="64">
        <v>21</v>
      </c>
      <c r="P20" s="64">
        <v>105</v>
      </c>
      <c r="Q20" s="64">
        <f t="shared" si="5"/>
        <v>420</v>
      </c>
      <c r="R20" s="64">
        <f t="shared" si="6"/>
        <v>84</v>
      </c>
      <c r="S20" s="64">
        <f t="shared" si="7"/>
        <v>84</v>
      </c>
      <c r="T20" s="64">
        <f t="shared" si="8"/>
        <v>336</v>
      </c>
      <c r="U20" s="75">
        <v>45222</v>
      </c>
      <c r="V20" s="75">
        <v>45587</v>
      </c>
      <c r="W20" s="75">
        <v>45216</v>
      </c>
      <c r="X20" s="53" t="s">
        <v>234</v>
      </c>
      <c r="Y20" s="54" t="s">
        <v>235</v>
      </c>
      <c r="Z20" s="53" t="s">
        <v>229</v>
      </c>
      <c r="AA20" s="53"/>
      <c r="AB20" s="75" t="s">
        <v>206</v>
      </c>
      <c r="AC20" s="53">
        <v>884</v>
      </c>
      <c r="AD20" s="55" t="s">
        <v>217</v>
      </c>
      <c r="AE20" s="53">
        <v>79496750</v>
      </c>
      <c r="AF20" s="53" t="s">
        <v>236</v>
      </c>
      <c r="AG20" s="53"/>
      <c r="AH20" s="53" t="s">
        <v>237</v>
      </c>
      <c r="AI20" s="53"/>
      <c r="AJ20" s="53"/>
      <c r="AK20" s="93"/>
    </row>
    <row r="21" s="38" customFormat="1" ht="33.75" outlineLevel="2" spans="1:37">
      <c r="A21" s="53">
        <v>17</v>
      </c>
      <c r="B21" s="53" t="s">
        <v>198</v>
      </c>
      <c r="C21" s="53" t="s">
        <v>238</v>
      </c>
      <c r="D21" s="53"/>
      <c r="E21" s="53" t="s">
        <v>239</v>
      </c>
      <c r="F21" s="53" t="s">
        <v>240</v>
      </c>
      <c r="G21" s="54" t="s">
        <v>241</v>
      </c>
      <c r="H21" s="54" t="s">
        <v>242</v>
      </c>
      <c r="I21" s="54" t="s">
        <v>243</v>
      </c>
      <c r="J21" s="53" t="s">
        <v>24</v>
      </c>
      <c r="K21" s="53">
        <v>1</v>
      </c>
      <c r="L21" s="66">
        <v>8</v>
      </c>
      <c r="M21" s="64">
        <f t="shared" si="4"/>
        <v>12000</v>
      </c>
      <c r="N21" s="65">
        <v>0.07</v>
      </c>
      <c r="O21" s="64">
        <v>21</v>
      </c>
      <c r="P21" s="64">
        <v>105</v>
      </c>
      <c r="Q21" s="64">
        <f t="shared" si="5"/>
        <v>840</v>
      </c>
      <c r="R21" s="64">
        <f t="shared" si="6"/>
        <v>168</v>
      </c>
      <c r="S21" s="64">
        <f t="shared" si="7"/>
        <v>168</v>
      </c>
      <c r="T21" s="64">
        <f t="shared" si="8"/>
        <v>672</v>
      </c>
      <c r="U21" s="75">
        <v>45222</v>
      </c>
      <c r="V21" s="75">
        <v>45587</v>
      </c>
      <c r="W21" s="75">
        <v>45216</v>
      </c>
      <c r="X21" s="53" t="s">
        <v>244</v>
      </c>
      <c r="Y21" s="54" t="s">
        <v>245</v>
      </c>
      <c r="Z21" s="53" t="s">
        <v>239</v>
      </c>
      <c r="AA21" s="53"/>
      <c r="AB21" s="75" t="s">
        <v>216</v>
      </c>
      <c r="AC21" s="53">
        <v>1168</v>
      </c>
      <c r="AD21" s="55" t="s">
        <v>246</v>
      </c>
      <c r="AE21" s="53">
        <v>60583766</v>
      </c>
      <c r="AF21" s="53" t="s">
        <v>247</v>
      </c>
      <c r="AG21" s="53"/>
      <c r="AH21" s="53"/>
      <c r="AI21" s="53"/>
      <c r="AJ21" s="53"/>
      <c r="AK21" s="93"/>
    </row>
    <row r="22" s="38" customFormat="1" ht="33.75" outlineLevel="2" spans="1:37">
      <c r="A22" s="53">
        <v>18</v>
      </c>
      <c r="B22" s="53" t="s">
        <v>198</v>
      </c>
      <c r="C22" s="53" t="s">
        <v>248</v>
      </c>
      <c r="D22" s="53"/>
      <c r="E22" s="53" t="s">
        <v>249</v>
      </c>
      <c r="F22" s="53" t="s">
        <v>250</v>
      </c>
      <c r="G22" s="54" t="s">
        <v>251</v>
      </c>
      <c r="H22" s="54" t="s">
        <v>252</v>
      </c>
      <c r="I22" s="54" t="s">
        <v>253</v>
      </c>
      <c r="J22" s="53" t="s">
        <v>24</v>
      </c>
      <c r="K22" s="53">
        <v>1</v>
      </c>
      <c r="L22" s="66">
        <v>7</v>
      </c>
      <c r="M22" s="64">
        <f t="shared" si="4"/>
        <v>10500</v>
      </c>
      <c r="N22" s="65">
        <v>0.07</v>
      </c>
      <c r="O22" s="64">
        <v>21</v>
      </c>
      <c r="P22" s="64">
        <v>105</v>
      </c>
      <c r="Q22" s="64">
        <f t="shared" si="5"/>
        <v>735</v>
      </c>
      <c r="R22" s="64">
        <f t="shared" si="6"/>
        <v>147</v>
      </c>
      <c r="S22" s="64">
        <f t="shared" si="7"/>
        <v>147</v>
      </c>
      <c r="T22" s="64">
        <f t="shared" si="8"/>
        <v>588</v>
      </c>
      <c r="U22" s="75">
        <v>45222</v>
      </c>
      <c r="V22" s="75">
        <v>45587</v>
      </c>
      <c r="W22" s="75">
        <v>45216</v>
      </c>
      <c r="X22" s="53" t="s">
        <v>254</v>
      </c>
      <c r="Y22" s="54" t="s">
        <v>255</v>
      </c>
      <c r="Z22" s="53" t="s">
        <v>249</v>
      </c>
      <c r="AA22" s="53"/>
      <c r="AB22" s="75" t="s">
        <v>206</v>
      </c>
      <c r="AC22" s="53">
        <v>1147</v>
      </c>
      <c r="AD22" s="55" t="s">
        <v>249</v>
      </c>
      <c r="AE22" s="53">
        <v>67846755</v>
      </c>
      <c r="AF22" s="53" t="s">
        <v>256</v>
      </c>
      <c r="AG22" s="53"/>
      <c r="AH22" s="53"/>
      <c r="AI22" s="53"/>
      <c r="AJ22" s="53"/>
      <c r="AK22" s="93"/>
    </row>
    <row r="23" s="38" customFormat="1" ht="33.75" outlineLevel="2" spans="1:37">
      <c r="A23" s="53">
        <v>19</v>
      </c>
      <c r="B23" s="53" t="s">
        <v>198</v>
      </c>
      <c r="C23" s="53" t="s">
        <v>257</v>
      </c>
      <c r="D23" s="53"/>
      <c r="E23" s="53" t="s">
        <v>258</v>
      </c>
      <c r="F23" s="53" t="s">
        <v>259</v>
      </c>
      <c r="G23" s="54" t="s">
        <v>260</v>
      </c>
      <c r="H23" s="54" t="s">
        <v>261</v>
      </c>
      <c r="I23" s="54" t="s">
        <v>262</v>
      </c>
      <c r="J23" s="53" t="s">
        <v>24</v>
      </c>
      <c r="K23" s="53">
        <v>1</v>
      </c>
      <c r="L23" s="66">
        <v>1</v>
      </c>
      <c r="M23" s="64">
        <f t="shared" si="4"/>
        <v>1500</v>
      </c>
      <c r="N23" s="65">
        <v>0.07</v>
      </c>
      <c r="O23" s="64">
        <v>21</v>
      </c>
      <c r="P23" s="64">
        <v>105</v>
      </c>
      <c r="Q23" s="64">
        <f t="shared" si="5"/>
        <v>105</v>
      </c>
      <c r="R23" s="64">
        <f t="shared" si="6"/>
        <v>21</v>
      </c>
      <c r="S23" s="64">
        <f t="shared" si="7"/>
        <v>21</v>
      </c>
      <c r="T23" s="64">
        <f t="shared" si="8"/>
        <v>84</v>
      </c>
      <c r="U23" s="75">
        <v>45222</v>
      </c>
      <c r="V23" s="75">
        <v>45587</v>
      </c>
      <c r="W23" s="75">
        <v>45216</v>
      </c>
      <c r="X23" s="53" t="s">
        <v>263</v>
      </c>
      <c r="Y23" s="54" t="s">
        <v>264</v>
      </c>
      <c r="Z23" s="53" t="s">
        <v>258</v>
      </c>
      <c r="AA23" s="53"/>
      <c r="AB23" s="75" t="s">
        <v>206</v>
      </c>
      <c r="AC23" s="53">
        <v>221</v>
      </c>
      <c r="AD23" s="55" t="s">
        <v>217</v>
      </c>
      <c r="AE23" s="53">
        <v>98702130</v>
      </c>
      <c r="AF23" s="53" t="s">
        <v>265</v>
      </c>
      <c r="AG23" s="53"/>
      <c r="AH23" s="53"/>
      <c r="AI23" s="53"/>
      <c r="AJ23" s="53"/>
      <c r="AK23" s="93"/>
    </row>
    <row r="24" s="38" customFormat="1" ht="33.75" outlineLevel="2" spans="1:37">
      <c r="A24" s="53">
        <v>20</v>
      </c>
      <c r="B24" s="53" t="s">
        <v>198</v>
      </c>
      <c r="C24" s="53" t="s">
        <v>266</v>
      </c>
      <c r="D24" s="53"/>
      <c r="E24" s="53" t="s">
        <v>267</v>
      </c>
      <c r="F24" s="53" t="s">
        <v>268</v>
      </c>
      <c r="G24" s="54" t="s">
        <v>269</v>
      </c>
      <c r="H24" s="54" t="s">
        <v>270</v>
      </c>
      <c r="I24" s="54" t="s">
        <v>271</v>
      </c>
      <c r="J24" s="53" t="s">
        <v>24</v>
      </c>
      <c r="K24" s="53">
        <v>1</v>
      </c>
      <c r="L24" s="66">
        <v>5</v>
      </c>
      <c r="M24" s="64">
        <f t="shared" si="4"/>
        <v>7500</v>
      </c>
      <c r="N24" s="65">
        <v>0.07</v>
      </c>
      <c r="O24" s="64">
        <v>21</v>
      </c>
      <c r="P24" s="64">
        <v>105</v>
      </c>
      <c r="Q24" s="64">
        <f t="shared" si="5"/>
        <v>525</v>
      </c>
      <c r="R24" s="64">
        <f t="shared" si="6"/>
        <v>105</v>
      </c>
      <c r="S24" s="64">
        <f t="shared" si="7"/>
        <v>105</v>
      </c>
      <c r="T24" s="64">
        <f t="shared" si="8"/>
        <v>420</v>
      </c>
      <c r="U24" s="75">
        <v>45222</v>
      </c>
      <c r="V24" s="75">
        <v>45587</v>
      </c>
      <c r="W24" s="75">
        <v>45216</v>
      </c>
      <c r="X24" s="53" t="s">
        <v>272</v>
      </c>
      <c r="Y24" s="54" t="s">
        <v>273</v>
      </c>
      <c r="Z24" s="53" t="s">
        <v>267</v>
      </c>
      <c r="AA24" s="53"/>
      <c r="AB24" s="75" t="s">
        <v>216</v>
      </c>
      <c r="AC24" s="53">
        <v>705</v>
      </c>
      <c r="AD24" s="55" t="s">
        <v>217</v>
      </c>
      <c r="AE24" s="53">
        <v>52682761</v>
      </c>
      <c r="AF24" s="53" t="s">
        <v>274</v>
      </c>
      <c r="AG24" s="53"/>
      <c r="AH24" s="53"/>
      <c r="AI24" s="53"/>
      <c r="AJ24" s="53"/>
      <c r="AK24" s="93"/>
    </row>
    <row r="25" s="38" customFormat="1" ht="22.5" outlineLevel="1" spans="1:37">
      <c r="A25" s="53"/>
      <c r="B25" s="53"/>
      <c r="C25" s="53"/>
      <c r="D25" s="53"/>
      <c r="E25" s="53"/>
      <c r="F25" s="53"/>
      <c r="G25" s="54"/>
      <c r="H25" s="54"/>
      <c r="I25" s="54"/>
      <c r="J25" s="49" t="s">
        <v>275</v>
      </c>
      <c r="K25" s="53">
        <f>SUBTOTAL(9,K15:K24)</f>
        <v>10</v>
      </c>
      <c r="L25" s="66">
        <f>SUBTOTAL(9,L15:L24)</f>
        <v>54</v>
      </c>
      <c r="M25" s="64"/>
      <c r="N25" s="65"/>
      <c r="O25" s="64"/>
      <c r="P25" s="64"/>
      <c r="Q25" s="64">
        <f>SUBTOTAL(9,Q15:Q24)</f>
        <v>5670</v>
      </c>
      <c r="R25" s="64">
        <f>SUBTOTAL(9,R15:R24)</f>
        <v>1134</v>
      </c>
      <c r="S25" s="64"/>
      <c r="T25" s="64">
        <f>SUBTOTAL(9,T15:T24)</f>
        <v>4536</v>
      </c>
      <c r="U25" s="75"/>
      <c r="V25" s="75"/>
      <c r="W25" s="75"/>
      <c r="X25" s="53"/>
      <c r="Y25" s="54"/>
      <c r="Z25" s="53"/>
      <c r="AA25" s="53"/>
      <c r="AB25" s="75"/>
      <c r="AC25" s="53"/>
      <c r="AD25" s="55"/>
      <c r="AE25" s="53"/>
      <c r="AF25" s="53"/>
      <c r="AG25" s="53"/>
      <c r="AH25" s="53"/>
      <c r="AI25" s="53"/>
      <c r="AJ25" s="53"/>
      <c r="AK25" s="93"/>
    </row>
    <row r="26" s="38" customFormat="1" ht="33.75" outlineLevel="2" spans="1:37">
      <c r="A26" s="53">
        <v>21</v>
      </c>
      <c r="B26" s="53" t="s">
        <v>86</v>
      </c>
      <c r="C26" s="53" t="s">
        <v>276</v>
      </c>
      <c r="D26" s="53"/>
      <c r="E26" s="55" t="s">
        <v>179</v>
      </c>
      <c r="F26" s="53" t="s">
        <v>180</v>
      </c>
      <c r="G26" s="53" t="s">
        <v>181</v>
      </c>
      <c r="H26" s="54" t="s">
        <v>182</v>
      </c>
      <c r="I26" s="157" t="s">
        <v>183</v>
      </c>
      <c r="J26" s="53" t="s">
        <v>25</v>
      </c>
      <c r="K26" s="53">
        <v>1</v>
      </c>
      <c r="L26" s="66">
        <v>250</v>
      </c>
      <c r="M26" s="64">
        <f t="shared" ref="M26:M39" si="9">L26*1000</f>
        <v>250000</v>
      </c>
      <c r="N26" s="65">
        <v>0.04</v>
      </c>
      <c r="O26" s="64">
        <v>8</v>
      </c>
      <c r="P26" s="64">
        <v>40</v>
      </c>
      <c r="Q26" s="64">
        <f t="shared" ref="Q26:Q40" si="10">L26*P26</f>
        <v>10000</v>
      </c>
      <c r="R26" s="64">
        <f t="shared" ref="R26:R40" si="11">L26*O26</f>
        <v>2000</v>
      </c>
      <c r="S26" s="64">
        <f t="shared" ref="S26:S39" si="12">Q26*0.2</f>
        <v>2000</v>
      </c>
      <c r="T26" s="64">
        <f t="shared" ref="T26:T40" si="13">Q26-R26</f>
        <v>8000</v>
      </c>
      <c r="U26" s="76">
        <v>45177</v>
      </c>
      <c r="V26" s="76">
        <v>45542</v>
      </c>
      <c r="W26" s="75">
        <v>45167</v>
      </c>
      <c r="X26" s="53" t="s">
        <v>277</v>
      </c>
      <c r="Y26" s="54" t="s">
        <v>278</v>
      </c>
      <c r="Z26" s="55" t="s">
        <v>179</v>
      </c>
      <c r="AA26" s="53"/>
      <c r="AB26" s="75">
        <v>45171</v>
      </c>
      <c r="AC26" s="53">
        <v>2210</v>
      </c>
      <c r="AD26" s="55" t="s">
        <v>179</v>
      </c>
      <c r="AE26" s="53">
        <v>44541117</v>
      </c>
      <c r="AF26" s="53" t="s">
        <v>186</v>
      </c>
      <c r="AG26" s="53"/>
      <c r="AH26" s="53"/>
      <c r="AI26" s="94"/>
      <c r="AJ26" s="94"/>
      <c r="AK26" s="95"/>
    </row>
    <row r="27" s="38" customFormat="1" ht="33.75" outlineLevel="2" spans="1:37">
      <c r="A27" s="53">
        <v>22</v>
      </c>
      <c r="B27" s="53" t="s">
        <v>86</v>
      </c>
      <c r="C27" s="53" t="s">
        <v>279</v>
      </c>
      <c r="D27" s="53"/>
      <c r="E27" s="55" t="s">
        <v>280</v>
      </c>
      <c r="F27" s="53" t="s">
        <v>281</v>
      </c>
      <c r="G27" s="53" t="s">
        <v>282</v>
      </c>
      <c r="H27" s="54" t="s">
        <v>283</v>
      </c>
      <c r="I27" s="157" t="s">
        <v>284</v>
      </c>
      <c r="J27" s="53" t="s">
        <v>25</v>
      </c>
      <c r="K27" s="53">
        <v>1</v>
      </c>
      <c r="L27" s="66">
        <v>275</v>
      </c>
      <c r="M27" s="64">
        <f t="shared" si="9"/>
        <v>275000</v>
      </c>
      <c r="N27" s="65">
        <v>0.04</v>
      </c>
      <c r="O27" s="64">
        <v>8</v>
      </c>
      <c r="P27" s="64">
        <v>40</v>
      </c>
      <c r="Q27" s="64">
        <f t="shared" si="10"/>
        <v>11000</v>
      </c>
      <c r="R27" s="64">
        <f t="shared" si="11"/>
        <v>2200</v>
      </c>
      <c r="S27" s="64">
        <f t="shared" si="12"/>
        <v>2200</v>
      </c>
      <c r="T27" s="64">
        <f t="shared" si="13"/>
        <v>8800</v>
      </c>
      <c r="U27" s="76">
        <v>45177</v>
      </c>
      <c r="V27" s="76">
        <v>45542</v>
      </c>
      <c r="W27" s="75">
        <v>45167</v>
      </c>
      <c r="X27" s="53" t="s">
        <v>285</v>
      </c>
      <c r="Y27" s="54" t="s">
        <v>286</v>
      </c>
      <c r="Z27" s="55" t="s">
        <v>280</v>
      </c>
      <c r="AA27" s="53"/>
      <c r="AB27" s="75">
        <v>45171</v>
      </c>
      <c r="AC27" s="53">
        <v>2200</v>
      </c>
      <c r="AD27" s="55" t="s">
        <v>280</v>
      </c>
      <c r="AE27" s="53">
        <v>71031654</v>
      </c>
      <c r="AF27" s="53" t="s">
        <v>287</v>
      </c>
      <c r="AG27" s="53"/>
      <c r="AH27" s="53" t="s">
        <v>288</v>
      </c>
      <c r="AI27" s="94"/>
      <c r="AJ27" s="94"/>
      <c r="AK27" s="95"/>
    </row>
    <row r="28" s="38" customFormat="1" ht="33.75" outlineLevel="2" spans="1:37">
      <c r="A28" s="53">
        <v>23</v>
      </c>
      <c r="B28" s="53" t="s">
        <v>86</v>
      </c>
      <c r="C28" s="53" t="s">
        <v>289</v>
      </c>
      <c r="D28" s="53"/>
      <c r="E28" s="53" t="s">
        <v>188</v>
      </c>
      <c r="F28" s="53" t="s">
        <v>189</v>
      </c>
      <c r="G28" s="54" t="s">
        <v>190</v>
      </c>
      <c r="H28" s="54" t="s">
        <v>191</v>
      </c>
      <c r="I28" s="54" t="s">
        <v>192</v>
      </c>
      <c r="J28" s="53" t="s">
        <v>25</v>
      </c>
      <c r="K28" s="53">
        <v>1</v>
      </c>
      <c r="L28" s="66">
        <v>125</v>
      </c>
      <c r="M28" s="64">
        <f t="shared" si="9"/>
        <v>125000</v>
      </c>
      <c r="N28" s="65">
        <v>0.04</v>
      </c>
      <c r="O28" s="64">
        <v>8</v>
      </c>
      <c r="P28" s="64">
        <v>40</v>
      </c>
      <c r="Q28" s="64">
        <f t="shared" si="10"/>
        <v>5000</v>
      </c>
      <c r="R28" s="64">
        <f t="shared" si="11"/>
        <v>1000</v>
      </c>
      <c r="S28" s="64">
        <f t="shared" si="12"/>
        <v>1000</v>
      </c>
      <c r="T28" s="64">
        <f t="shared" si="13"/>
        <v>4000</v>
      </c>
      <c r="U28" s="75">
        <v>45217</v>
      </c>
      <c r="V28" s="75">
        <v>45582</v>
      </c>
      <c r="W28" s="75">
        <v>45211</v>
      </c>
      <c r="X28" s="53" t="s">
        <v>290</v>
      </c>
      <c r="Y28" s="54" t="s">
        <v>291</v>
      </c>
      <c r="Z28" s="53" t="s">
        <v>188</v>
      </c>
      <c r="AA28" s="53"/>
      <c r="AB28" s="75" t="s">
        <v>195</v>
      </c>
      <c r="AC28" s="53">
        <v>1189</v>
      </c>
      <c r="AD28" s="55" t="s">
        <v>196</v>
      </c>
      <c r="AE28" s="53">
        <v>32053612</v>
      </c>
      <c r="AF28" s="53" t="s">
        <v>197</v>
      </c>
      <c r="AG28" s="53"/>
      <c r="AH28" s="53"/>
      <c r="AI28" s="94"/>
      <c r="AJ28" s="94"/>
      <c r="AK28" s="95"/>
    </row>
    <row r="29" s="38" customFormat="1" ht="33.75" outlineLevel="2" spans="1:37">
      <c r="A29" s="53">
        <v>24</v>
      </c>
      <c r="B29" s="53" t="s">
        <v>198</v>
      </c>
      <c r="C29" s="53" t="s">
        <v>292</v>
      </c>
      <c r="D29" s="53"/>
      <c r="E29" s="53" t="s">
        <v>200</v>
      </c>
      <c r="F29" s="53" t="s">
        <v>201</v>
      </c>
      <c r="G29" s="54" t="s">
        <v>202</v>
      </c>
      <c r="H29" s="54" t="s">
        <v>171</v>
      </c>
      <c r="I29" s="54" t="s">
        <v>203</v>
      </c>
      <c r="J29" s="53" t="s">
        <v>25</v>
      </c>
      <c r="K29" s="53">
        <v>1</v>
      </c>
      <c r="L29" s="66">
        <v>75</v>
      </c>
      <c r="M29" s="64">
        <f t="shared" si="9"/>
        <v>75000</v>
      </c>
      <c r="N29" s="65">
        <v>0.04</v>
      </c>
      <c r="O29" s="64">
        <v>8</v>
      </c>
      <c r="P29" s="64">
        <v>40</v>
      </c>
      <c r="Q29" s="64">
        <f t="shared" si="10"/>
        <v>3000</v>
      </c>
      <c r="R29" s="64">
        <f t="shared" si="11"/>
        <v>600</v>
      </c>
      <c r="S29" s="64">
        <f t="shared" si="12"/>
        <v>600</v>
      </c>
      <c r="T29" s="64">
        <f t="shared" si="13"/>
        <v>2400</v>
      </c>
      <c r="U29" s="75">
        <v>45222</v>
      </c>
      <c r="V29" s="75">
        <v>45587</v>
      </c>
      <c r="W29" s="75">
        <v>45216</v>
      </c>
      <c r="X29" s="53" t="s">
        <v>293</v>
      </c>
      <c r="Y29" s="54" t="s">
        <v>294</v>
      </c>
      <c r="Z29" s="53" t="s">
        <v>200</v>
      </c>
      <c r="AA29" s="53"/>
      <c r="AB29" s="75" t="s">
        <v>206</v>
      </c>
      <c r="AC29" s="53">
        <v>705</v>
      </c>
      <c r="AD29" s="55" t="s">
        <v>200</v>
      </c>
      <c r="AE29" s="53">
        <v>12336132</v>
      </c>
      <c r="AF29" s="53" t="s">
        <v>207</v>
      </c>
      <c r="AG29" s="53"/>
      <c r="AH29" s="53"/>
      <c r="AI29" s="94"/>
      <c r="AJ29" s="94"/>
      <c r="AK29" s="95"/>
    </row>
    <row r="30" s="38" customFormat="1" ht="33.75" outlineLevel="2" spans="1:37">
      <c r="A30" s="53">
        <v>25</v>
      </c>
      <c r="B30" s="53" t="s">
        <v>198</v>
      </c>
      <c r="C30" s="53" t="s">
        <v>295</v>
      </c>
      <c r="D30" s="53"/>
      <c r="E30" s="53" t="s">
        <v>220</v>
      </c>
      <c r="F30" s="53" t="s">
        <v>221</v>
      </c>
      <c r="G30" s="54" t="s">
        <v>222</v>
      </c>
      <c r="H30" s="54" t="s">
        <v>223</v>
      </c>
      <c r="I30" s="54" t="s">
        <v>224</v>
      </c>
      <c r="J30" s="53" t="s">
        <v>25</v>
      </c>
      <c r="K30" s="53">
        <v>1</v>
      </c>
      <c r="L30" s="66">
        <v>30</v>
      </c>
      <c r="M30" s="64">
        <f t="shared" si="9"/>
        <v>30000</v>
      </c>
      <c r="N30" s="65">
        <v>0.04</v>
      </c>
      <c r="O30" s="64">
        <v>8</v>
      </c>
      <c r="P30" s="64">
        <v>40</v>
      </c>
      <c r="Q30" s="64">
        <f t="shared" si="10"/>
        <v>1200</v>
      </c>
      <c r="R30" s="64">
        <f t="shared" si="11"/>
        <v>240</v>
      </c>
      <c r="S30" s="64">
        <f t="shared" si="12"/>
        <v>240</v>
      </c>
      <c r="T30" s="64">
        <f t="shared" si="13"/>
        <v>960</v>
      </c>
      <c r="U30" s="75">
        <v>45222</v>
      </c>
      <c r="V30" s="75">
        <v>45587</v>
      </c>
      <c r="W30" s="75">
        <v>45216</v>
      </c>
      <c r="X30" s="53" t="s">
        <v>296</v>
      </c>
      <c r="Y30" s="54" t="s">
        <v>297</v>
      </c>
      <c r="Z30" s="53" t="s">
        <v>220</v>
      </c>
      <c r="AA30" s="53"/>
      <c r="AB30" s="75" t="s">
        <v>216</v>
      </c>
      <c r="AC30" s="53">
        <v>282</v>
      </c>
      <c r="AD30" s="55" t="s">
        <v>217</v>
      </c>
      <c r="AE30" s="53">
        <v>39952146</v>
      </c>
      <c r="AF30" s="53" t="s">
        <v>227</v>
      </c>
      <c r="AG30" s="53"/>
      <c r="AH30" s="53"/>
      <c r="AI30" s="94"/>
      <c r="AJ30" s="94"/>
      <c r="AK30" s="95"/>
    </row>
    <row r="31" s="38" customFormat="1" ht="33.75" outlineLevel="2" spans="1:37">
      <c r="A31" s="53">
        <v>26</v>
      </c>
      <c r="B31" s="53" t="s">
        <v>198</v>
      </c>
      <c r="C31" s="53" t="s">
        <v>298</v>
      </c>
      <c r="D31" s="53"/>
      <c r="E31" s="53" t="s">
        <v>239</v>
      </c>
      <c r="F31" s="53" t="s">
        <v>240</v>
      </c>
      <c r="G31" s="54" t="s">
        <v>241</v>
      </c>
      <c r="H31" s="54" t="s">
        <v>242</v>
      </c>
      <c r="I31" s="54" t="s">
        <v>243</v>
      </c>
      <c r="J31" s="53" t="s">
        <v>25</v>
      </c>
      <c r="K31" s="53">
        <v>1</v>
      </c>
      <c r="L31" s="66">
        <v>125</v>
      </c>
      <c r="M31" s="64">
        <f t="shared" si="9"/>
        <v>125000</v>
      </c>
      <c r="N31" s="65">
        <v>0.04</v>
      </c>
      <c r="O31" s="64">
        <v>8</v>
      </c>
      <c r="P31" s="64">
        <v>40</v>
      </c>
      <c r="Q31" s="64">
        <f t="shared" si="10"/>
        <v>5000</v>
      </c>
      <c r="R31" s="64">
        <f t="shared" si="11"/>
        <v>1000</v>
      </c>
      <c r="S31" s="64">
        <f t="shared" si="12"/>
        <v>1000</v>
      </c>
      <c r="T31" s="64">
        <f t="shared" si="13"/>
        <v>4000</v>
      </c>
      <c r="U31" s="75">
        <v>45222</v>
      </c>
      <c r="V31" s="75">
        <v>45587</v>
      </c>
      <c r="W31" s="75">
        <v>45216</v>
      </c>
      <c r="X31" s="53" t="s">
        <v>299</v>
      </c>
      <c r="Y31" s="54" t="s">
        <v>300</v>
      </c>
      <c r="Z31" s="53" t="s">
        <v>239</v>
      </c>
      <c r="AA31" s="53"/>
      <c r="AB31" s="75" t="s">
        <v>216</v>
      </c>
      <c r="AC31" s="53">
        <v>1168</v>
      </c>
      <c r="AD31" s="55" t="s">
        <v>246</v>
      </c>
      <c r="AE31" s="53">
        <v>60583766</v>
      </c>
      <c r="AF31" s="53" t="s">
        <v>247</v>
      </c>
      <c r="AG31" s="53"/>
      <c r="AH31" s="53"/>
      <c r="AI31" s="94"/>
      <c r="AJ31" s="94"/>
      <c r="AK31" s="95"/>
    </row>
    <row r="32" s="38" customFormat="1" ht="33.75" outlineLevel="2" spans="1:37">
      <c r="A32" s="53">
        <v>27</v>
      </c>
      <c r="B32" s="53" t="s">
        <v>198</v>
      </c>
      <c r="C32" s="53" t="s">
        <v>301</v>
      </c>
      <c r="D32" s="53"/>
      <c r="E32" s="53" t="s">
        <v>302</v>
      </c>
      <c r="F32" s="53" t="s">
        <v>230</v>
      </c>
      <c r="G32" s="54" t="s">
        <v>303</v>
      </c>
      <c r="H32" s="54" t="s">
        <v>304</v>
      </c>
      <c r="I32" s="54" t="s">
        <v>305</v>
      </c>
      <c r="J32" s="53" t="s">
        <v>25</v>
      </c>
      <c r="K32" s="53">
        <v>1</v>
      </c>
      <c r="L32" s="66">
        <v>75</v>
      </c>
      <c r="M32" s="64">
        <f t="shared" si="9"/>
        <v>75000</v>
      </c>
      <c r="N32" s="65">
        <v>0.04</v>
      </c>
      <c r="O32" s="64">
        <v>8</v>
      </c>
      <c r="P32" s="64">
        <v>40</v>
      </c>
      <c r="Q32" s="64">
        <f t="shared" si="10"/>
        <v>3000</v>
      </c>
      <c r="R32" s="64">
        <f t="shared" si="11"/>
        <v>600</v>
      </c>
      <c r="S32" s="64">
        <f t="shared" si="12"/>
        <v>600</v>
      </c>
      <c r="T32" s="64">
        <f t="shared" si="13"/>
        <v>2400</v>
      </c>
      <c r="U32" s="75">
        <v>45222</v>
      </c>
      <c r="V32" s="75">
        <v>45587</v>
      </c>
      <c r="W32" s="75">
        <v>45216</v>
      </c>
      <c r="X32" s="53" t="s">
        <v>306</v>
      </c>
      <c r="Y32" s="54" t="s">
        <v>307</v>
      </c>
      <c r="Z32" s="53" t="s">
        <v>302</v>
      </c>
      <c r="AA32" s="53"/>
      <c r="AB32" s="75" t="s">
        <v>216</v>
      </c>
      <c r="AC32" s="53">
        <v>600</v>
      </c>
      <c r="AD32" s="55" t="s">
        <v>217</v>
      </c>
      <c r="AE32" s="53">
        <v>23025148</v>
      </c>
      <c r="AF32" s="53" t="s">
        <v>308</v>
      </c>
      <c r="AG32" s="53"/>
      <c r="AH32" s="53"/>
      <c r="AI32" s="94"/>
      <c r="AJ32" s="94"/>
      <c r="AK32" s="95"/>
    </row>
    <row r="33" s="38" customFormat="1" ht="33.75" outlineLevel="2" spans="1:37">
      <c r="A33" s="53">
        <v>28</v>
      </c>
      <c r="B33" s="53" t="s">
        <v>198</v>
      </c>
      <c r="C33" s="53" t="s">
        <v>309</v>
      </c>
      <c r="D33" s="53"/>
      <c r="E33" s="53" t="s">
        <v>229</v>
      </c>
      <c r="F33" s="53" t="s">
        <v>230</v>
      </c>
      <c r="G33" s="54" t="s">
        <v>231</v>
      </c>
      <c r="H33" s="54" t="s">
        <v>232</v>
      </c>
      <c r="I33" s="54" t="s">
        <v>233</v>
      </c>
      <c r="J33" s="53" t="s">
        <v>25</v>
      </c>
      <c r="K33" s="53">
        <v>1</v>
      </c>
      <c r="L33" s="66">
        <v>100</v>
      </c>
      <c r="M33" s="64">
        <f t="shared" si="9"/>
        <v>100000</v>
      </c>
      <c r="N33" s="65">
        <v>0.04</v>
      </c>
      <c r="O33" s="64">
        <v>8</v>
      </c>
      <c r="P33" s="64">
        <v>40</v>
      </c>
      <c r="Q33" s="64">
        <f t="shared" si="10"/>
        <v>4000</v>
      </c>
      <c r="R33" s="64">
        <f t="shared" si="11"/>
        <v>800</v>
      </c>
      <c r="S33" s="64">
        <f t="shared" si="12"/>
        <v>800</v>
      </c>
      <c r="T33" s="64">
        <f t="shared" si="13"/>
        <v>3200</v>
      </c>
      <c r="U33" s="75">
        <v>45222</v>
      </c>
      <c r="V33" s="75">
        <v>45587</v>
      </c>
      <c r="W33" s="75">
        <v>45216</v>
      </c>
      <c r="X33" s="75" t="s">
        <v>310</v>
      </c>
      <c r="Y33" s="54" t="s">
        <v>311</v>
      </c>
      <c r="Z33" s="53" t="s">
        <v>229</v>
      </c>
      <c r="AA33" s="53"/>
      <c r="AB33" s="75" t="s">
        <v>206</v>
      </c>
      <c r="AC33" s="53">
        <v>884</v>
      </c>
      <c r="AD33" s="55" t="s">
        <v>217</v>
      </c>
      <c r="AE33" s="53">
        <v>79496750</v>
      </c>
      <c r="AF33" s="53" t="s">
        <v>236</v>
      </c>
      <c r="AG33" s="53"/>
      <c r="AH33" s="53" t="s">
        <v>237</v>
      </c>
      <c r="AI33" s="94"/>
      <c r="AJ33" s="94"/>
      <c r="AK33" s="95"/>
    </row>
    <row r="34" s="38" customFormat="1" ht="33.75" outlineLevel="2" spans="1:37">
      <c r="A34" s="53">
        <v>29</v>
      </c>
      <c r="B34" s="53" t="s">
        <v>198</v>
      </c>
      <c r="C34" s="53" t="s">
        <v>312</v>
      </c>
      <c r="D34" s="53"/>
      <c r="E34" s="53" t="s">
        <v>313</v>
      </c>
      <c r="F34" s="53" t="s">
        <v>314</v>
      </c>
      <c r="G34" s="54" t="s">
        <v>315</v>
      </c>
      <c r="H34" s="54" t="s">
        <v>316</v>
      </c>
      <c r="I34" s="54" t="s">
        <v>317</v>
      </c>
      <c r="J34" s="53" t="s">
        <v>25</v>
      </c>
      <c r="K34" s="53">
        <v>1</v>
      </c>
      <c r="L34" s="66">
        <v>33</v>
      </c>
      <c r="M34" s="64">
        <f t="shared" si="9"/>
        <v>33000</v>
      </c>
      <c r="N34" s="65">
        <v>0.04</v>
      </c>
      <c r="O34" s="64">
        <v>8</v>
      </c>
      <c r="P34" s="64">
        <v>40</v>
      </c>
      <c r="Q34" s="64">
        <f t="shared" si="10"/>
        <v>1320</v>
      </c>
      <c r="R34" s="64">
        <f t="shared" si="11"/>
        <v>264</v>
      </c>
      <c r="S34" s="64">
        <f t="shared" si="12"/>
        <v>264</v>
      </c>
      <c r="T34" s="64">
        <f t="shared" si="13"/>
        <v>1056</v>
      </c>
      <c r="U34" s="75">
        <v>45222</v>
      </c>
      <c r="V34" s="75">
        <v>45587</v>
      </c>
      <c r="W34" s="75">
        <v>45216</v>
      </c>
      <c r="X34" s="53" t="s">
        <v>318</v>
      </c>
      <c r="Y34" s="54" t="s">
        <v>319</v>
      </c>
      <c r="Z34" s="53" t="s">
        <v>313</v>
      </c>
      <c r="AA34" s="53"/>
      <c r="AB34" s="75" t="s">
        <v>206</v>
      </c>
      <c r="AC34" s="53">
        <v>302</v>
      </c>
      <c r="AD34" s="55" t="s">
        <v>217</v>
      </c>
      <c r="AE34" s="53">
        <v>23562748</v>
      </c>
      <c r="AF34" s="53" t="s">
        <v>320</v>
      </c>
      <c r="AG34" s="53"/>
      <c r="AH34" s="53"/>
      <c r="AI34" s="94"/>
      <c r="AJ34" s="94"/>
      <c r="AK34" s="95"/>
    </row>
    <row r="35" s="38" customFormat="1" ht="33.75" outlineLevel="2" spans="1:37">
      <c r="A35" s="53">
        <v>30</v>
      </c>
      <c r="B35" s="53" t="s">
        <v>198</v>
      </c>
      <c r="C35" s="53" t="s">
        <v>321</v>
      </c>
      <c r="D35" s="53"/>
      <c r="E35" s="53" t="s">
        <v>249</v>
      </c>
      <c r="F35" s="53" t="s">
        <v>250</v>
      </c>
      <c r="G35" s="54" t="s">
        <v>251</v>
      </c>
      <c r="H35" s="54" t="s">
        <v>252</v>
      </c>
      <c r="I35" s="54" t="s">
        <v>253</v>
      </c>
      <c r="J35" s="53" t="s">
        <v>25</v>
      </c>
      <c r="K35" s="53">
        <v>1</v>
      </c>
      <c r="L35" s="66">
        <v>125</v>
      </c>
      <c r="M35" s="64">
        <f t="shared" si="9"/>
        <v>125000</v>
      </c>
      <c r="N35" s="65">
        <v>0.04</v>
      </c>
      <c r="O35" s="64">
        <v>8</v>
      </c>
      <c r="P35" s="64">
        <v>40</v>
      </c>
      <c r="Q35" s="64">
        <f t="shared" si="10"/>
        <v>5000</v>
      </c>
      <c r="R35" s="64">
        <f t="shared" si="11"/>
        <v>1000</v>
      </c>
      <c r="S35" s="64">
        <f t="shared" si="12"/>
        <v>1000</v>
      </c>
      <c r="T35" s="64">
        <f t="shared" si="13"/>
        <v>4000</v>
      </c>
      <c r="U35" s="75">
        <v>45222</v>
      </c>
      <c r="V35" s="75">
        <v>45587</v>
      </c>
      <c r="W35" s="75">
        <v>45216</v>
      </c>
      <c r="X35" s="53" t="s">
        <v>322</v>
      </c>
      <c r="Y35" s="54" t="s">
        <v>323</v>
      </c>
      <c r="Z35" s="53" t="s">
        <v>249</v>
      </c>
      <c r="AA35" s="53"/>
      <c r="AB35" s="75" t="s">
        <v>206</v>
      </c>
      <c r="AC35" s="53">
        <v>1147</v>
      </c>
      <c r="AD35" s="55" t="s">
        <v>249</v>
      </c>
      <c r="AE35" s="53">
        <v>67846755</v>
      </c>
      <c r="AF35" s="53" t="s">
        <v>256</v>
      </c>
      <c r="AG35" s="53"/>
      <c r="AH35" s="53"/>
      <c r="AI35" s="94"/>
      <c r="AJ35" s="94"/>
      <c r="AK35" s="95"/>
    </row>
    <row r="36" s="38" customFormat="1" ht="33.75" outlineLevel="2" spans="1:37">
      <c r="A36" s="53">
        <v>31</v>
      </c>
      <c r="B36" s="53" t="s">
        <v>198</v>
      </c>
      <c r="C36" s="53" t="s">
        <v>324</v>
      </c>
      <c r="D36" s="53"/>
      <c r="E36" s="53" t="s">
        <v>325</v>
      </c>
      <c r="F36" s="53" t="s">
        <v>326</v>
      </c>
      <c r="G36" s="53" t="s">
        <v>327</v>
      </c>
      <c r="H36" s="54" t="s">
        <v>328</v>
      </c>
      <c r="I36" s="157" t="s">
        <v>329</v>
      </c>
      <c r="J36" s="54" t="s">
        <v>25</v>
      </c>
      <c r="K36" s="53">
        <v>1</v>
      </c>
      <c r="L36" s="66">
        <v>75</v>
      </c>
      <c r="M36" s="64">
        <f t="shared" si="9"/>
        <v>75000</v>
      </c>
      <c r="N36" s="65">
        <v>0.04</v>
      </c>
      <c r="O36" s="64">
        <v>8</v>
      </c>
      <c r="P36" s="64">
        <v>40</v>
      </c>
      <c r="Q36" s="64">
        <f t="shared" si="10"/>
        <v>3000</v>
      </c>
      <c r="R36" s="64">
        <f t="shared" si="11"/>
        <v>600</v>
      </c>
      <c r="S36" s="64">
        <f t="shared" si="12"/>
        <v>600</v>
      </c>
      <c r="T36" s="64">
        <f t="shared" si="13"/>
        <v>2400</v>
      </c>
      <c r="U36" s="75">
        <v>45222</v>
      </c>
      <c r="V36" s="75">
        <v>45587</v>
      </c>
      <c r="W36" s="75">
        <v>45215</v>
      </c>
      <c r="X36" s="53" t="s">
        <v>330</v>
      </c>
      <c r="Y36" s="54" t="s">
        <v>331</v>
      </c>
      <c r="Z36" s="53" t="s">
        <v>325</v>
      </c>
      <c r="AA36" s="53"/>
      <c r="AB36" s="75" t="s">
        <v>206</v>
      </c>
      <c r="AC36" s="53">
        <v>600</v>
      </c>
      <c r="AD36" s="55" t="s">
        <v>325</v>
      </c>
      <c r="AE36" s="53">
        <v>65697125</v>
      </c>
      <c r="AF36" s="53" t="s">
        <v>332</v>
      </c>
      <c r="AG36" s="53"/>
      <c r="AH36" s="53"/>
      <c r="AI36" s="94"/>
      <c r="AJ36" s="94"/>
      <c r="AK36" s="95"/>
    </row>
    <row r="37" s="38" customFormat="1" ht="33.75" outlineLevel="2" spans="1:37">
      <c r="A37" s="53">
        <v>32</v>
      </c>
      <c r="B37" s="53" t="s">
        <v>198</v>
      </c>
      <c r="C37" s="53" t="s">
        <v>333</v>
      </c>
      <c r="D37" s="53"/>
      <c r="E37" s="53" t="s">
        <v>267</v>
      </c>
      <c r="F37" s="53" t="s">
        <v>268</v>
      </c>
      <c r="G37" s="54" t="s">
        <v>269</v>
      </c>
      <c r="H37" s="54" t="s">
        <v>270</v>
      </c>
      <c r="I37" s="54" t="s">
        <v>271</v>
      </c>
      <c r="J37" s="54" t="s">
        <v>25</v>
      </c>
      <c r="K37" s="53">
        <v>1</v>
      </c>
      <c r="L37" s="66">
        <v>75</v>
      </c>
      <c r="M37" s="64">
        <f t="shared" si="9"/>
        <v>75000</v>
      </c>
      <c r="N37" s="65">
        <v>0.04</v>
      </c>
      <c r="O37" s="64">
        <v>8</v>
      </c>
      <c r="P37" s="64">
        <v>40</v>
      </c>
      <c r="Q37" s="64">
        <f t="shared" si="10"/>
        <v>3000</v>
      </c>
      <c r="R37" s="64">
        <f t="shared" si="11"/>
        <v>600</v>
      </c>
      <c r="S37" s="64">
        <f t="shared" si="12"/>
        <v>600</v>
      </c>
      <c r="T37" s="64">
        <f t="shared" si="13"/>
        <v>2400</v>
      </c>
      <c r="U37" s="75">
        <v>45222</v>
      </c>
      <c r="V37" s="75">
        <v>45587</v>
      </c>
      <c r="W37" s="75">
        <v>45216</v>
      </c>
      <c r="X37" s="53" t="s">
        <v>334</v>
      </c>
      <c r="Y37" s="54" t="s">
        <v>335</v>
      </c>
      <c r="Z37" s="53" t="s">
        <v>267</v>
      </c>
      <c r="AA37" s="53"/>
      <c r="AB37" s="75" t="s">
        <v>216</v>
      </c>
      <c r="AC37" s="53">
        <v>705</v>
      </c>
      <c r="AD37" s="55" t="s">
        <v>217</v>
      </c>
      <c r="AE37" s="53">
        <v>52682761</v>
      </c>
      <c r="AF37" s="53" t="s">
        <v>274</v>
      </c>
      <c r="AG37" s="53"/>
      <c r="AH37" s="53"/>
      <c r="AI37" s="94"/>
      <c r="AJ37" s="94"/>
      <c r="AK37" s="95"/>
    </row>
    <row r="38" s="38" customFormat="1" ht="33.75" outlineLevel="2" spans="1:37">
      <c r="A38" s="53">
        <v>33</v>
      </c>
      <c r="B38" s="53" t="s">
        <v>198</v>
      </c>
      <c r="C38" s="53" t="s">
        <v>336</v>
      </c>
      <c r="D38" s="53"/>
      <c r="E38" s="53" t="s">
        <v>337</v>
      </c>
      <c r="F38" s="53" t="s">
        <v>338</v>
      </c>
      <c r="G38" s="54" t="s">
        <v>339</v>
      </c>
      <c r="H38" s="54" t="s">
        <v>340</v>
      </c>
      <c r="I38" s="54" t="s">
        <v>341</v>
      </c>
      <c r="J38" s="53" t="s">
        <v>25</v>
      </c>
      <c r="K38" s="53">
        <v>1</v>
      </c>
      <c r="L38" s="66">
        <v>25</v>
      </c>
      <c r="M38" s="64">
        <f t="shared" si="9"/>
        <v>25000</v>
      </c>
      <c r="N38" s="65">
        <v>0.04</v>
      </c>
      <c r="O38" s="64">
        <v>8</v>
      </c>
      <c r="P38" s="64">
        <v>40</v>
      </c>
      <c r="Q38" s="64">
        <f t="shared" si="10"/>
        <v>1000</v>
      </c>
      <c r="R38" s="64">
        <f t="shared" si="11"/>
        <v>200</v>
      </c>
      <c r="S38" s="64">
        <f t="shared" si="12"/>
        <v>200</v>
      </c>
      <c r="T38" s="64">
        <f t="shared" si="13"/>
        <v>800</v>
      </c>
      <c r="U38" s="75">
        <v>45222</v>
      </c>
      <c r="V38" s="75">
        <v>45587</v>
      </c>
      <c r="W38" s="75">
        <v>45216</v>
      </c>
      <c r="X38" s="53" t="s">
        <v>342</v>
      </c>
      <c r="Y38" s="54" t="s">
        <v>343</v>
      </c>
      <c r="Z38" s="53" t="s">
        <v>337</v>
      </c>
      <c r="AA38" s="53"/>
      <c r="AB38" s="75" t="s">
        <v>206</v>
      </c>
      <c r="AC38" s="53">
        <v>200</v>
      </c>
      <c r="AD38" s="55" t="s">
        <v>217</v>
      </c>
      <c r="AE38" s="53">
        <v>24590132</v>
      </c>
      <c r="AF38" s="53" t="s">
        <v>344</v>
      </c>
      <c r="AG38" s="53"/>
      <c r="AH38" s="53"/>
      <c r="AI38" s="94"/>
      <c r="AJ38" s="94"/>
      <c r="AK38" s="95"/>
    </row>
    <row r="39" s="38" customFormat="1" ht="33.75" outlineLevel="2" spans="1:37">
      <c r="A39" s="53">
        <v>34</v>
      </c>
      <c r="B39" s="53" t="s">
        <v>198</v>
      </c>
      <c r="C39" s="53" t="s">
        <v>345</v>
      </c>
      <c r="D39" s="53"/>
      <c r="E39" s="53" t="s">
        <v>258</v>
      </c>
      <c r="F39" s="53" t="s">
        <v>259</v>
      </c>
      <c r="G39" s="54" t="s">
        <v>260</v>
      </c>
      <c r="H39" s="54" t="s">
        <v>261</v>
      </c>
      <c r="I39" s="54" t="s">
        <v>262</v>
      </c>
      <c r="J39" s="53" t="s">
        <v>25</v>
      </c>
      <c r="K39" s="53">
        <v>1</v>
      </c>
      <c r="L39" s="66">
        <v>25</v>
      </c>
      <c r="M39" s="64">
        <f t="shared" si="9"/>
        <v>25000</v>
      </c>
      <c r="N39" s="65">
        <v>0.04</v>
      </c>
      <c r="O39" s="64">
        <v>8</v>
      </c>
      <c r="P39" s="64">
        <v>40</v>
      </c>
      <c r="Q39" s="64">
        <f t="shared" si="10"/>
        <v>1000</v>
      </c>
      <c r="R39" s="64">
        <f t="shared" si="11"/>
        <v>200</v>
      </c>
      <c r="S39" s="64">
        <f t="shared" si="12"/>
        <v>200</v>
      </c>
      <c r="T39" s="64">
        <f t="shared" si="13"/>
        <v>800</v>
      </c>
      <c r="U39" s="75">
        <v>45222</v>
      </c>
      <c r="V39" s="75">
        <v>45587</v>
      </c>
      <c r="W39" s="75">
        <v>45216</v>
      </c>
      <c r="X39" s="53" t="s">
        <v>346</v>
      </c>
      <c r="Y39" s="54" t="s">
        <v>347</v>
      </c>
      <c r="Z39" s="53" t="s">
        <v>258</v>
      </c>
      <c r="AA39" s="53"/>
      <c r="AB39" s="75" t="s">
        <v>206</v>
      </c>
      <c r="AC39" s="53">
        <v>221</v>
      </c>
      <c r="AD39" s="55" t="s">
        <v>217</v>
      </c>
      <c r="AE39" s="53">
        <v>98702130</v>
      </c>
      <c r="AF39" s="53" t="s">
        <v>265</v>
      </c>
      <c r="AG39" s="53"/>
      <c r="AH39" s="53"/>
      <c r="AI39" s="94"/>
      <c r="AJ39" s="94"/>
      <c r="AK39" s="95"/>
    </row>
    <row r="40" s="38" customFormat="1" ht="33" customHeight="1" outlineLevel="1" spans="1:37">
      <c r="A40" s="53"/>
      <c r="B40" s="53"/>
      <c r="C40" s="53"/>
      <c r="D40" s="53"/>
      <c r="E40" s="53"/>
      <c r="F40" s="53"/>
      <c r="G40" s="54"/>
      <c r="H40" s="54"/>
      <c r="I40" s="54"/>
      <c r="J40" s="49" t="s">
        <v>348</v>
      </c>
      <c r="K40" s="53">
        <f>SUBTOTAL(9,K26:K39)</f>
        <v>14</v>
      </c>
      <c r="L40" s="66">
        <f>SUBTOTAL(9,L26:L39)</f>
        <v>1413</v>
      </c>
      <c r="M40" s="64"/>
      <c r="N40" s="65"/>
      <c r="O40" s="64"/>
      <c r="P40" s="64"/>
      <c r="Q40" s="64">
        <f>SUBTOTAL(9,Q26:Q39)</f>
        <v>56520</v>
      </c>
      <c r="R40" s="64">
        <f>SUBTOTAL(9,R26:R39)</f>
        <v>11304</v>
      </c>
      <c r="S40" s="64"/>
      <c r="T40" s="64">
        <f>SUBTOTAL(9,T26:T39)</f>
        <v>45216</v>
      </c>
      <c r="U40" s="75"/>
      <c r="V40" s="75"/>
      <c r="W40" s="75"/>
      <c r="X40" s="53"/>
      <c r="Y40" s="54"/>
      <c r="Z40" s="53"/>
      <c r="AA40" s="53"/>
      <c r="AB40" s="75"/>
      <c r="AC40" s="53"/>
      <c r="AD40" s="55"/>
      <c r="AE40" s="53"/>
      <c r="AF40" s="53"/>
      <c r="AG40" s="53"/>
      <c r="AH40" s="53"/>
      <c r="AI40" s="94"/>
      <c r="AJ40" s="94"/>
      <c r="AK40" s="95"/>
    </row>
    <row r="41" s="38" customFormat="1" ht="45" outlineLevel="2" spans="1:37">
      <c r="A41" s="53">
        <v>35</v>
      </c>
      <c r="B41" s="53" t="s">
        <v>86</v>
      </c>
      <c r="C41" s="53" t="s">
        <v>349</v>
      </c>
      <c r="D41" s="53" t="s">
        <v>350</v>
      </c>
      <c r="E41" s="53" t="s">
        <v>351</v>
      </c>
      <c r="F41" s="53" t="s">
        <v>352</v>
      </c>
      <c r="G41" s="54" t="s">
        <v>353</v>
      </c>
      <c r="H41" s="54" t="s">
        <v>354</v>
      </c>
      <c r="I41" s="54" t="s">
        <v>355</v>
      </c>
      <c r="J41" s="53" t="s">
        <v>26</v>
      </c>
      <c r="K41" s="53">
        <v>1</v>
      </c>
      <c r="L41" s="64">
        <v>1800</v>
      </c>
      <c r="M41" s="64">
        <f>L41*900</f>
        <v>1620000</v>
      </c>
      <c r="N41" s="65">
        <v>0.08</v>
      </c>
      <c r="O41" s="64">
        <v>21.6</v>
      </c>
      <c r="P41" s="64">
        <v>72</v>
      </c>
      <c r="Q41" s="64">
        <f>L41*P41</f>
        <v>129600</v>
      </c>
      <c r="R41" s="64">
        <f>L41*O41</f>
        <v>38880</v>
      </c>
      <c r="S41" s="64">
        <f>Q41*0.4</f>
        <v>51840</v>
      </c>
      <c r="T41" s="64">
        <f>Q41-R41</f>
        <v>90720</v>
      </c>
      <c r="U41" s="75">
        <v>45195</v>
      </c>
      <c r="V41" s="75">
        <v>45560</v>
      </c>
      <c r="W41" s="75">
        <v>45183</v>
      </c>
      <c r="X41" s="53" t="s">
        <v>356</v>
      </c>
      <c r="Y41" s="54" t="s">
        <v>357</v>
      </c>
      <c r="Z41" s="53" t="s">
        <v>351</v>
      </c>
      <c r="AA41" s="53"/>
      <c r="AB41" s="75" t="s">
        <v>116</v>
      </c>
      <c r="AC41" s="53">
        <v>38880</v>
      </c>
      <c r="AD41" s="53" t="s">
        <v>351</v>
      </c>
      <c r="AE41" s="53">
        <v>75370917</v>
      </c>
      <c r="AF41" s="84" t="s">
        <v>358</v>
      </c>
      <c r="AG41" s="53"/>
      <c r="AH41" s="53" t="s">
        <v>359</v>
      </c>
      <c r="AI41" s="94"/>
      <c r="AJ41" s="94"/>
      <c r="AK41" s="95"/>
    </row>
    <row r="42" s="38" customFormat="1" ht="22" customHeight="1" outlineLevel="1" spans="1:37">
      <c r="A42" s="53"/>
      <c r="B42" s="53"/>
      <c r="C42" s="53"/>
      <c r="D42" s="53"/>
      <c r="E42" s="53"/>
      <c r="F42" s="53"/>
      <c r="G42" s="54"/>
      <c r="H42" s="54"/>
      <c r="I42" s="54"/>
      <c r="J42" s="49" t="s">
        <v>360</v>
      </c>
      <c r="K42" s="53">
        <f>SUBTOTAL(9,K41)</f>
        <v>1</v>
      </c>
      <c r="L42" s="64">
        <f>SUBTOTAL(9,L41)</f>
        <v>1800</v>
      </c>
      <c r="M42" s="64"/>
      <c r="N42" s="65"/>
      <c r="O42" s="64"/>
      <c r="P42" s="64"/>
      <c r="Q42" s="64">
        <f>SUBTOTAL(9,Q41)</f>
        <v>129600</v>
      </c>
      <c r="R42" s="64">
        <f>SUBTOTAL(9,R41)</f>
        <v>38880</v>
      </c>
      <c r="S42" s="64"/>
      <c r="T42" s="64">
        <f>SUBTOTAL(9,T41)</f>
        <v>90720</v>
      </c>
      <c r="U42" s="75"/>
      <c r="V42" s="75"/>
      <c r="W42" s="75"/>
      <c r="X42" s="53"/>
      <c r="Y42" s="54"/>
      <c r="Z42" s="53"/>
      <c r="AA42" s="53"/>
      <c r="AB42" s="75"/>
      <c r="AC42" s="53"/>
      <c r="AD42" s="53"/>
      <c r="AE42" s="53"/>
      <c r="AF42" s="84"/>
      <c r="AG42" s="53"/>
      <c r="AH42" s="53"/>
      <c r="AI42" s="94"/>
      <c r="AJ42" s="94"/>
      <c r="AK42" s="95"/>
    </row>
    <row r="43" s="38" customFormat="1" ht="33.75" outlineLevel="2" spans="1:37">
      <c r="A43" s="53">
        <v>36</v>
      </c>
      <c r="B43" s="53" t="s">
        <v>97</v>
      </c>
      <c r="C43" s="53" t="s">
        <v>361</v>
      </c>
      <c r="D43" s="56"/>
      <c r="E43" s="57" t="s">
        <v>362</v>
      </c>
      <c r="F43" s="57" t="s">
        <v>363</v>
      </c>
      <c r="G43" s="58" t="s">
        <v>364</v>
      </c>
      <c r="H43" s="57" t="s">
        <v>365</v>
      </c>
      <c r="I43" s="58" t="s">
        <v>366</v>
      </c>
      <c r="J43" s="67" t="s">
        <v>367</v>
      </c>
      <c r="K43" s="67">
        <v>1</v>
      </c>
      <c r="L43" s="68">
        <v>250</v>
      </c>
      <c r="M43" s="69">
        <f t="shared" ref="M43:M106" si="14">L43*1200</f>
        <v>300000</v>
      </c>
      <c r="N43" s="70">
        <v>0.026</v>
      </c>
      <c r="O43" s="69">
        <f t="shared" ref="O43:O106" si="15">P43*0.3</f>
        <v>9.36</v>
      </c>
      <c r="P43" s="69">
        <f t="shared" ref="P43:P106" si="16">1200*N43</f>
        <v>31.2</v>
      </c>
      <c r="Q43" s="64">
        <f t="shared" ref="Q43:Q106" si="17">L43*P43</f>
        <v>7800</v>
      </c>
      <c r="R43" s="64">
        <f>L43*O43</f>
        <v>2340</v>
      </c>
      <c r="S43" s="64">
        <f>T43</f>
        <v>5460</v>
      </c>
      <c r="T43" s="64">
        <f t="shared" ref="T43:T87" si="18">Q43-R43</f>
        <v>5460</v>
      </c>
      <c r="U43" s="75">
        <v>45199</v>
      </c>
      <c r="V43" s="75">
        <v>45291</v>
      </c>
      <c r="W43" s="77">
        <v>45183.3866666667</v>
      </c>
      <c r="X43" s="78" t="s">
        <v>368</v>
      </c>
      <c r="Y43" s="86" t="s">
        <v>369</v>
      </c>
      <c r="Z43" s="86" t="s">
        <v>362</v>
      </c>
      <c r="AA43" s="87"/>
      <c r="AB43" s="53" t="s">
        <v>370</v>
      </c>
      <c r="AC43" s="53">
        <v>5340</v>
      </c>
      <c r="AD43" s="53" t="s">
        <v>362</v>
      </c>
      <c r="AE43" s="53">
        <v>71134271</v>
      </c>
      <c r="AF43" s="88" t="s">
        <v>371</v>
      </c>
      <c r="AG43" s="78"/>
      <c r="AH43" s="78"/>
      <c r="AI43" s="87"/>
      <c r="AJ43" s="87"/>
      <c r="AK43" s="87"/>
    </row>
    <row r="44" s="38" customFormat="1" ht="33.75" outlineLevel="2" spans="1:37">
      <c r="A44" s="53">
        <v>37</v>
      </c>
      <c r="B44" s="53" t="s">
        <v>97</v>
      </c>
      <c r="C44" s="53" t="s">
        <v>372</v>
      </c>
      <c r="D44" s="56"/>
      <c r="E44" s="57" t="s">
        <v>373</v>
      </c>
      <c r="F44" s="57" t="s">
        <v>374</v>
      </c>
      <c r="G44" s="58" t="s">
        <v>375</v>
      </c>
      <c r="H44" s="57" t="s">
        <v>376</v>
      </c>
      <c r="I44" s="58" t="s">
        <v>377</v>
      </c>
      <c r="J44" s="67" t="s">
        <v>367</v>
      </c>
      <c r="K44" s="67">
        <v>1</v>
      </c>
      <c r="L44" s="68">
        <v>152</v>
      </c>
      <c r="M44" s="69">
        <f t="shared" si="14"/>
        <v>182400</v>
      </c>
      <c r="N44" s="70">
        <v>0.024</v>
      </c>
      <c r="O44" s="69">
        <f t="shared" si="15"/>
        <v>8.64</v>
      </c>
      <c r="P44" s="69">
        <f t="shared" si="16"/>
        <v>28.8</v>
      </c>
      <c r="Q44" s="64">
        <f t="shared" si="17"/>
        <v>4377.6</v>
      </c>
      <c r="R44" s="64">
        <f t="shared" ref="R43:R106" si="19">L44*O44</f>
        <v>1313.28</v>
      </c>
      <c r="S44" s="64">
        <f t="shared" ref="S44:S107" si="20">T44</f>
        <v>3064.32</v>
      </c>
      <c r="T44" s="64">
        <f t="shared" si="18"/>
        <v>3064.32</v>
      </c>
      <c r="U44" s="75">
        <v>45199</v>
      </c>
      <c r="V44" s="75">
        <v>45291</v>
      </c>
      <c r="W44" s="77">
        <v>45183.0192592593</v>
      </c>
      <c r="X44" s="78" t="s">
        <v>378</v>
      </c>
      <c r="Y44" s="86" t="s">
        <v>379</v>
      </c>
      <c r="Z44" s="86" t="s">
        <v>373</v>
      </c>
      <c r="AA44" s="87"/>
      <c r="AB44" s="53" t="s">
        <v>370</v>
      </c>
      <c r="AC44" s="53">
        <v>3137.28</v>
      </c>
      <c r="AD44" s="53" t="s">
        <v>380</v>
      </c>
      <c r="AE44" s="53">
        <v>37353268</v>
      </c>
      <c r="AF44" s="88" t="s">
        <v>381</v>
      </c>
      <c r="AG44" s="78"/>
      <c r="AH44" s="78"/>
      <c r="AI44" s="87"/>
      <c r="AJ44" s="87"/>
      <c r="AK44" s="87"/>
    </row>
    <row r="45" s="38" customFormat="1" ht="33.75" outlineLevel="2" spans="1:37">
      <c r="A45" s="53">
        <v>38</v>
      </c>
      <c r="B45" s="53" t="s">
        <v>97</v>
      </c>
      <c r="C45" s="53" t="s">
        <v>382</v>
      </c>
      <c r="D45" s="56"/>
      <c r="E45" s="57" t="s">
        <v>383</v>
      </c>
      <c r="F45" s="57" t="s">
        <v>384</v>
      </c>
      <c r="G45" s="58" t="s">
        <v>385</v>
      </c>
      <c r="H45" s="57" t="s">
        <v>386</v>
      </c>
      <c r="I45" s="58" t="s">
        <v>387</v>
      </c>
      <c r="J45" s="67" t="s">
        <v>367</v>
      </c>
      <c r="K45" s="67">
        <v>1</v>
      </c>
      <c r="L45" s="68">
        <v>410</v>
      </c>
      <c r="M45" s="69">
        <f t="shared" si="14"/>
        <v>492000</v>
      </c>
      <c r="N45" s="70">
        <v>0.026</v>
      </c>
      <c r="O45" s="69">
        <f t="shared" si="15"/>
        <v>9.36</v>
      </c>
      <c r="P45" s="69">
        <f t="shared" si="16"/>
        <v>31.2</v>
      </c>
      <c r="Q45" s="64">
        <f t="shared" si="17"/>
        <v>12792</v>
      </c>
      <c r="R45" s="64">
        <f t="shared" si="19"/>
        <v>3837.6</v>
      </c>
      <c r="S45" s="64">
        <f t="shared" si="20"/>
        <v>8954.4</v>
      </c>
      <c r="T45" s="64">
        <f t="shared" si="18"/>
        <v>8954.4</v>
      </c>
      <c r="U45" s="75">
        <v>45199</v>
      </c>
      <c r="V45" s="75">
        <v>45291</v>
      </c>
      <c r="W45" s="77">
        <v>45183.0264467593</v>
      </c>
      <c r="X45" s="78" t="s">
        <v>388</v>
      </c>
      <c r="Y45" s="86" t="s">
        <v>389</v>
      </c>
      <c r="Z45" s="86" t="s">
        <v>383</v>
      </c>
      <c r="AA45" s="87"/>
      <c r="AB45" s="53" t="s">
        <v>390</v>
      </c>
      <c r="AC45" s="53">
        <v>3837.6</v>
      </c>
      <c r="AD45" s="53" t="s">
        <v>383</v>
      </c>
      <c r="AE45" s="53">
        <v>33222256</v>
      </c>
      <c r="AF45" s="88" t="s">
        <v>391</v>
      </c>
      <c r="AG45" s="78"/>
      <c r="AH45" s="78"/>
      <c r="AI45" s="87"/>
      <c r="AJ45" s="87"/>
      <c r="AK45" s="87"/>
    </row>
    <row r="46" s="38" customFormat="1" ht="33.75" outlineLevel="2" spans="1:37">
      <c r="A46" s="53">
        <v>39</v>
      </c>
      <c r="B46" s="53" t="s">
        <v>97</v>
      </c>
      <c r="C46" s="53" t="s">
        <v>392</v>
      </c>
      <c r="D46" s="56"/>
      <c r="E46" s="57" t="s">
        <v>393</v>
      </c>
      <c r="F46" s="57" t="s">
        <v>384</v>
      </c>
      <c r="G46" s="58" t="s">
        <v>394</v>
      </c>
      <c r="H46" s="57" t="s">
        <v>395</v>
      </c>
      <c r="I46" s="58" t="s">
        <v>396</v>
      </c>
      <c r="J46" s="67" t="s">
        <v>367</v>
      </c>
      <c r="K46" s="67">
        <v>1</v>
      </c>
      <c r="L46" s="68">
        <v>447</v>
      </c>
      <c r="M46" s="69">
        <f t="shared" si="14"/>
        <v>536400</v>
      </c>
      <c r="N46" s="70">
        <v>0.026</v>
      </c>
      <c r="O46" s="69">
        <f t="shared" si="15"/>
        <v>9.36</v>
      </c>
      <c r="P46" s="69">
        <f t="shared" si="16"/>
        <v>31.2</v>
      </c>
      <c r="Q46" s="64">
        <f t="shared" si="17"/>
        <v>13946.4</v>
      </c>
      <c r="R46" s="64">
        <f t="shared" si="19"/>
        <v>4183.92</v>
      </c>
      <c r="S46" s="64">
        <f t="shared" si="20"/>
        <v>9762.48</v>
      </c>
      <c r="T46" s="64">
        <f t="shared" si="18"/>
        <v>9762.48</v>
      </c>
      <c r="U46" s="75">
        <v>45199</v>
      </c>
      <c r="V46" s="75">
        <v>45291</v>
      </c>
      <c r="W46" s="77">
        <v>45183.0342013889</v>
      </c>
      <c r="X46" s="78" t="s">
        <v>397</v>
      </c>
      <c r="Y46" s="86" t="s">
        <v>398</v>
      </c>
      <c r="Z46" s="86" t="s">
        <v>393</v>
      </c>
      <c r="AA46" s="87"/>
      <c r="AB46" s="53" t="s">
        <v>370</v>
      </c>
      <c r="AC46" s="53">
        <v>4183.92</v>
      </c>
      <c r="AD46" s="53" t="s">
        <v>399</v>
      </c>
      <c r="AE46" s="53">
        <v>38726268</v>
      </c>
      <c r="AF46" s="88" t="s">
        <v>400</v>
      </c>
      <c r="AG46" s="78"/>
      <c r="AH46" s="78"/>
      <c r="AI46" s="87"/>
      <c r="AJ46" s="87"/>
      <c r="AK46" s="87"/>
    </row>
    <row r="47" s="38" customFormat="1" ht="45" outlineLevel="2" spans="1:37">
      <c r="A47" s="53">
        <v>40</v>
      </c>
      <c r="B47" s="53" t="s">
        <v>97</v>
      </c>
      <c r="C47" s="53" t="s">
        <v>401</v>
      </c>
      <c r="D47" s="56"/>
      <c r="E47" s="57" t="s">
        <v>402</v>
      </c>
      <c r="F47" s="57" t="s">
        <v>403</v>
      </c>
      <c r="G47" s="58" t="s">
        <v>404</v>
      </c>
      <c r="H47" s="57" t="s">
        <v>405</v>
      </c>
      <c r="I47" s="58" t="s">
        <v>406</v>
      </c>
      <c r="J47" s="67" t="s">
        <v>367</v>
      </c>
      <c r="K47" s="67">
        <v>1</v>
      </c>
      <c r="L47" s="68">
        <v>496.5</v>
      </c>
      <c r="M47" s="69">
        <f t="shared" si="14"/>
        <v>595800</v>
      </c>
      <c r="N47" s="70">
        <v>0.026</v>
      </c>
      <c r="O47" s="69">
        <f t="shared" si="15"/>
        <v>9.36</v>
      </c>
      <c r="P47" s="69">
        <f t="shared" si="16"/>
        <v>31.2</v>
      </c>
      <c r="Q47" s="64">
        <f t="shared" si="17"/>
        <v>15490.8</v>
      </c>
      <c r="R47" s="64">
        <f t="shared" si="19"/>
        <v>4647.24</v>
      </c>
      <c r="S47" s="64">
        <f t="shared" si="20"/>
        <v>10843.56</v>
      </c>
      <c r="T47" s="64">
        <f t="shared" si="18"/>
        <v>10843.56</v>
      </c>
      <c r="U47" s="75">
        <v>45199</v>
      </c>
      <c r="V47" s="75">
        <v>45291</v>
      </c>
      <c r="W47" s="77">
        <v>45183.3894791667</v>
      </c>
      <c r="X47" s="78" t="s">
        <v>407</v>
      </c>
      <c r="Y47" s="86" t="s">
        <v>408</v>
      </c>
      <c r="Z47" s="86" t="s">
        <v>402</v>
      </c>
      <c r="AA47" s="87"/>
      <c r="AB47" s="53" t="s">
        <v>390</v>
      </c>
      <c r="AC47" s="53">
        <v>4647.24</v>
      </c>
      <c r="AD47" s="53" t="s">
        <v>402</v>
      </c>
      <c r="AE47" s="53">
        <v>77848256</v>
      </c>
      <c r="AF47" s="88" t="s">
        <v>409</v>
      </c>
      <c r="AG47" s="78"/>
      <c r="AH47" s="78"/>
      <c r="AI47" s="87"/>
      <c r="AJ47" s="87"/>
      <c r="AK47" s="87"/>
    </row>
    <row r="48" s="38" customFormat="1" ht="33.75" outlineLevel="2" spans="1:37">
      <c r="A48" s="53">
        <v>41</v>
      </c>
      <c r="B48" s="53" t="s">
        <v>97</v>
      </c>
      <c r="C48" s="53" t="s">
        <v>410</v>
      </c>
      <c r="D48" s="56"/>
      <c r="E48" s="57" t="s">
        <v>411</v>
      </c>
      <c r="F48" s="57" t="s">
        <v>412</v>
      </c>
      <c r="G48" s="58" t="s">
        <v>413</v>
      </c>
      <c r="H48" s="57" t="s">
        <v>414</v>
      </c>
      <c r="I48" s="58" t="s">
        <v>415</v>
      </c>
      <c r="J48" s="67" t="s">
        <v>367</v>
      </c>
      <c r="K48" s="67">
        <v>1</v>
      </c>
      <c r="L48" s="68">
        <v>250</v>
      </c>
      <c r="M48" s="69">
        <f t="shared" si="14"/>
        <v>300000</v>
      </c>
      <c r="N48" s="70">
        <v>0.026</v>
      </c>
      <c r="O48" s="69">
        <f t="shared" si="15"/>
        <v>9.36</v>
      </c>
      <c r="P48" s="69">
        <f t="shared" si="16"/>
        <v>31.2</v>
      </c>
      <c r="Q48" s="64">
        <f t="shared" si="17"/>
        <v>7800</v>
      </c>
      <c r="R48" s="64">
        <f t="shared" si="19"/>
        <v>2340</v>
      </c>
      <c r="S48" s="64">
        <f t="shared" si="20"/>
        <v>5460</v>
      </c>
      <c r="T48" s="64">
        <f t="shared" si="18"/>
        <v>5460</v>
      </c>
      <c r="U48" s="75">
        <v>45199</v>
      </c>
      <c r="V48" s="75">
        <v>45291</v>
      </c>
      <c r="W48" s="77">
        <v>45183.038900463</v>
      </c>
      <c r="X48" s="78" t="s">
        <v>416</v>
      </c>
      <c r="Y48" s="86" t="s">
        <v>417</v>
      </c>
      <c r="Z48" s="86" t="s">
        <v>411</v>
      </c>
      <c r="AA48" s="87"/>
      <c r="AB48" s="53" t="s">
        <v>390</v>
      </c>
      <c r="AC48" s="85">
        <v>2340</v>
      </c>
      <c r="AD48" s="53" t="s">
        <v>418</v>
      </c>
      <c r="AE48" s="53">
        <v>56495815</v>
      </c>
      <c r="AF48" s="88" t="s">
        <v>419</v>
      </c>
      <c r="AG48" s="78"/>
      <c r="AH48" s="78"/>
      <c r="AI48" s="87"/>
      <c r="AJ48" s="87"/>
      <c r="AK48" s="87"/>
    </row>
    <row r="49" s="38" customFormat="1" ht="33.75" outlineLevel="2" spans="1:37">
      <c r="A49" s="53">
        <v>42</v>
      </c>
      <c r="B49" s="53" t="s">
        <v>97</v>
      </c>
      <c r="C49" s="53" t="s">
        <v>420</v>
      </c>
      <c r="D49" s="56"/>
      <c r="E49" s="57" t="s">
        <v>421</v>
      </c>
      <c r="F49" s="57" t="s">
        <v>374</v>
      </c>
      <c r="G49" s="58" t="s">
        <v>422</v>
      </c>
      <c r="H49" s="57" t="s">
        <v>423</v>
      </c>
      <c r="I49" s="58" t="s">
        <v>424</v>
      </c>
      <c r="J49" s="67" t="s">
        <v>367</v>
      </c>
      <c r="K49" s="67">
        <v>1</v>
      </c>
      <c r="L49" s="68">
        <v>307.3</v>
      </c>
      <c r="M49" s="69">
        <f t="shared" si="14"/>
        <v>368760</v>
      </c>
      <c r="N49" s="70">
        <v>0.026</v>
      </c>
      <c r="O49" s="69">
        <f t="shared" si="15"/>
        <v>9.36</v>
      </c>
      <c r="P49" s="69">
        <f t="shared" si="16"/>
        <v>31.2</v>
      </c>
      <c r="Q49" s="64">
        <f t="shared" si="17"/>
        <v>9587.76</v>
      </c>
      <c r="R49" s="64">
        <f t="shared" si="19"/>
        <v>2876.328</v>
      </c>
      <c r="S49" s="64">
        <f t="shared" si="20"/>
        <v>6711.432</v>
      </c>
      <c r="T49" s="64">
        <f t="shared" si="18"/>
        <v>6711.432</v>
      </c>
      <c r="U49" s="75">
        <v>45199</v>
      </c>
      <c r="V49" s="75">
        <v>45291</v>
      </c>
      <c r="W49" s="77">
        <v>45183.0318402778</v>
      </c>
      <c r="X49" s="78" t="s">
        <v>425</v>
      </c>
      <c r="Y49" s="86" t="s">
        <v>426</v>
      </c>
      <c r="Z49" s="86" t="s">
        <v>421</v>
      </c>
      <c r="AA49" s="87"/>
      <c r="AB49" s="53" t="s">
        <v>370</v>
      </c>
      <c r="AC49" s="53">
        <v>2876.33</v>
      </c>
      <c r="AD49" s="53" t="s">
        <v>383</v>
      </c>
      <c r="AE49" s="53">
        <v>96864835</v>
      </c>
      <c r="AF49" s="78" t="s">
        <v>427</v>
      </c>
      <c r="AG49" s="78"/>
      <c r="AH49" s="78"/>
      <c r="AI49" s="87"/>
      <c r="AJ49" s="87"/>
      <c r="AK49" s="87"/>
    </row>
    <row r="50" s="38" customFormat="1" ht="33.75" outlineLevel="2" spans="1:37">
      <c r="A50" s="53">
        <v>43</v>
      </c>
      <c r="B50" s="53" t="s">
        <v>97</v>
      </c>
      <c r="C50" s="53" t="s">
        <v>428</v>
      </c>
      <c r="D50" s="56"/>
      <c r="E50" s="57" t="s">
        <v>429</v>
      </c>
      <c r="F50" s="57" t="s">
        <v>430</v>
      </c>
      <c r="G50" s="58" t="s">
        <v>431</v>
      </c>
      <c r="H50" s="57" t="s">
        <v>432</v>
      </c>
      <c r="I50" s="58" t="s">
        <v>433</v>
      </c>
      <c r="J50" s="67" t="s">
        <v>367</v>
      </c>
      <c r="K50" s="67">
        <v>1</v>
      </c>
      <c r="L50" s="68">
        <v>225</v>
      </c>
      <c r="M50" s="69">
        <f t="shared" si="14"/>
        <v>270000</v>
      </c>
      <c r="N50" s="70">
        <v>0.024</v>
      </c>
      <c r="O50" s="69">
        <f t="shared" si="15"/>
        <v>8.64</v>
      </c>
      <c r="P50" s="69">
        <f t="shared" si="16"/>
        <v>28.8</v>
      </c>
      <c r="Q50" s="64">
        <f t="shared" si="17"/>
        <v>6480</v>
      </c>
      <c r="R50" s="64">
        <f t="shared" si="19"/>
        <v>1944</v>
      </c>
      <c r="S50" s="64">
        <f t="shared" si="20"/>
        <v>4536</v>
      </c>
      <c r="T50" s="64">
        <f t="shared" si="18"/>
        <v>4536</v>
      </c>
      <c r="U50" s="75">
        <v>45199</v>
      </c>
      <c r="V50" s="75">
        <v>45291</v>
      </c>
      <c r="W50" s="77">
        <v>45183.04125</v>
      </c>
      <c r="X50" s="78" t="s">
        <v>434</v>
      </c>
      <c r="Y50" s="86" t="s">
        <v>435</v>
      </c>
      <c r="Z50" s="86" t="s">
        <v>429</v>
      </c>
      <c r="AA50" s="87"/>
      <c r="AB50" s="53" t="s">
        <v>436</v>
      </c>
      <c r="AC50" s="53">
        <v>1944</v>
      </c>
      <c r="AD50" s="53" t="s">
        <v>429</v>
      </c>
      <c r="AE50" s="53">
        <v>66421284</v>
      </c>
      <c r="AF50" s="78" t="s">
        <v>437</v>
      </c>
      <c r="AG50" s="78"/>
      <c r="AH50" s="78"/>
      <c r="AI50" s="87"/>
      <c r="AJ50" s="87"/>
      <c r="AK50" s="87"/>
    </row>
    <row r="51" s="38" customFormat="1" ht="33.75" outlineLevel="2" spans="1:37">
      <c r="A51" s="53">
        <v>44</v>
      </c>
      <c r="B51" s="53" t="s">
        <v>97</v>
      </c>
      <c r="C51" s="53" t="s">
        <v>438</v>
      </c>
      <c r="D51" s="56"/>
      <c r="E51" s="57" t="s">
        <v>439</v>
      </c>
      <c r="F51" s="57" t="s">
        <v>440</v>
      </c>
      <c r="G51" s="58" t="s">
        <v>441</v>
      </c>
      <c r="H51" s="57" t="s">
        <v>442</v>
      </c>
      <c r="I51" s="58" t="s">
        <v>443</v>
      </c>
      <c r="J51" s="67" t="s">
        <v>367</v>
      </c>
      <c r="K51" s="67">
        <v>1</v>
      </c>
      <c r="L51" s="68">
        <v>150</v>
      </c>
      <c r="M51" s="69">
        <f t="shared" si="14"/>
        <v>180000</v>
      </c>
      <c r="N51" s="70">
        <v>0.026</v>
      </c>
      <c r="O51" s="69">
        <f t="shared" si="15"/>
        <v>9.36</v>
      </c>
      <c r="P51" s="69">
        <f t="shared" si="16"/>
        <v>31.2</v>
      </c>
      <c r="Q51" s="64">
        <f t="shared" si="17"/>
        <v>4680</v>
      </c>
      <c r="R51" s="64">
        <f t="shared" si="19"/>
        <v>1404</v>
      </c>
      <c r="S51" s="64">
        <f t="shared" si="20"/>
        <v>3276</v>
      </c>
      <c r="T51" s="64">
        <f t="shared" si="18"/>
        <v>3276</v>
      </c>
      <c r="U51" s="75">
        <v>45199</v>
      </c>
      <c r="V51" s="75">
        <v>45291</v>
      </c>
      <c r="W51" s="77">
        <v>45183.0436111111</v>
      </c>
      <c r="X51" s="78" t="s">
        <v>444</v>
      </c>
      <c r="Y51" s="86" t="s">
        <v>445</v>
      </c>
      <c r="Z51" s="86" t="s">
        <v>439</v>
      </c>
      <c r="AA51" s="87"/>
      <c r="AB51" s="53" t="s">
        <v>370</v>
      </c>
      <c r="AC51" s="53">
        <v>3204</v>
      </c>
      <c r="AD51" s="53" t="s">
        <v>439</v>
      </c>
      <c r="AE51" s="53">
        <v>46417274</v>
      </c>
      <c r="AF51" s="78" t="s">
        <v>446</v>
      </c>
      <c r="AG51" s="78"/>
      <c r="AH51" s="78"/>
      <c r="AI51" s="87"/>
      <c r="AJ51" s="87"/>
      <c r="AK51" s="87"/>
    </row>
    <row r="52" s="38" customFormat="1" ht="67.5" outlineLevel="2" spans="1:37">
      <c r="A52" s="53">
        <v>45</v>
      </c>
      <c r="B52" s="53" t="s">
        <v>97</v>
      </c>
      <c r="C52" s="53" t="s">
        <v>447</v>
      </c>
      <c r="D52" s="56"/>
      <c r="E52" s="57" t="s">
        <v>448</v>
      </c>
      <c r="F52" s="57" t="s">
        <v>449</v>
      </c>
      <c r="G52" s="58" t="s">
        <v>450</v>
      </c>
      <c r="H52" s="57" t="s">
        <v>451</v>
      </c>
      <c r="I52" s="58" t="s">
        <v>452</v>
      </c>
      <c r="J52" s="67" t="s">
        <v>367</v>
      </c>
      <c r="K52" s="67">
        <v>1</v>
      </c>
      <c r="L52" s="68">
        <v>640</v>
      </c>
      <c r="M52" s="69">
        <f t="shared" si="14"/>
        <v>768000</v>
      </c>
      <c r="N52" s="70">
        <v>0.026</v>
      </c>
      <c r="O52" s="69">
        <f t="shared" si="15"/>
        <v>9.36</v>
      </c>
      <c r="P52" s="69">
        <f t="shared" si="16"/>
        <v>31.2</v>
      </c>
      <c r="Q52" s="64">
        <f t="shared" si="17"/>
        <v>19968</v>
      </c>
      <c r="R52" s="64">
        <f t="shared" si="19"/>
        <v>5990.4</v>
      </c>
      <c r="S52" s="64">
        <f t="shared" si="20"/>
        <v>13977.6</v>
      </c>
      <c r="T52" s="64">
        <f t="shared" si="18"/>
        <v>13977.6</v>
      </c>
      <c r="U52" s="75">
        <v>45199</v>
      </c>
      <c r="V52" s="75">
        <v>45291</v>
      </c>
      <c r="W52" s="77">
        <v>45183.0216087963</v>
      </c>
      <c r="X52" s="78" t="s">
        <v>453</v>
      </c>
      <c r="Y52" s="86" t="s">
        <v>454</v>
      </c>
      <c r="Z52" s="86" t="s">
        <v>448</v>
      </c>
      <c r="AA52" s="87"/>
      <c r="AB52" s="53" t="s">
        <v>455</v>
      </c>
      <c r="AC52" s="64">
        <v>5990.4</v>
      </c>
      <c r="AD52" s="53" t="s">
        <v>448</v>
      </c>
      <c r="AE52" s="53">
        <v>50039555</v>
      </c>
      <c r="AF52" s="88" t="s">
        <v>456</v>
      </c>
      <c r="AG52" s="78"/>
      <c r="AH52" s="78"/>
      <c r="AI52" s="87"/>
      <c r="AJ52" s="87"/>
      <c r="AK52" s="87"/>
    </row>
    <row r="53" s="38" customFormat="1" ht="45" outlineLevel="2" spans="1:37">
      <c r="A53" s="53">
        <v>46</v>
      </c>
      <c r="B53" s="53" t="s">
        <v>97</v>
      </c>
      <c r="C53" s="53" t="s">
        <v>457</v>
      </c>
      <c r="D53" s="56"/>
      <c r="E53" s="57" t="s">
        <v>458</v>
      </c>
      <c r="F53" s="57" t="s">
        <v>459</v>
      </c>
      <c r="G53" s="58" t="s">
        <v>460</v>
      </c>
      <c r="H53" s="57" t="s">
        <v>123</v>
      </c>
      <c r="I53" s="58" t="s">
        <v>461</v>
      </c>
      <c r="J53" s="67" t="s">
        <v>367</v>
      </c>
      <c r="K53" s="67">
        <v>1</v>
      </c>
      <c r="L53" s="68">
        <v>230</v>
      </c>
      <c r="M53" s="69">
        <f t="shared" si="14"/>
        <v>276000</v>
      </c>
      <c r="N53" s="70">
        <v>0.026</v>
      </c>
      <c r="O53" s="69">
        <f t="shared" si="15"/>
        <v>9.36</v>
      </c>
      <c r="P53" s="69">
        <f t="shared" si="16"/>
        <v>31.2</v>
      </c>
      <c r="Q53" s="64">
        <f t="shared" si="17"/>
        <v>7176</v>
      </c>
      <c r="R53" s="64">
        <f t="shared" si="19"/>
        <v>2152.8</v>
      </c>
      <c r="S53" s="64">
        <f t="shared" si="20"/>
        <v>5023.2</v>
      </c>
      <c r="T53" s="64">
        <f t="shared" si="18"/>
        <v>5023.2</v>
      </c>
      <c r="U53" s="75">
        <v>45199</v>
      </c>
      <c r="V53" s="75">
        <v>45291</v>
      </c>
      <c r="W53" s="77">
        <v>45183.0365277778</v>
      </c>
      <c r="X53" s="78" t="s">
        <v>462</v>
      </c>
      <c r="Y53" s="86" t="s">
        <v>463</v>
      </c>
      <c r="Z53" s="86" t="s">
        <v>458</v>
      </c>
      <c r="AA53" s="87"/>
      <c r="AB53" s="53" t="s">
        <v>464</v>
      </c>
      <c r="AC53" s="53">
        <v>2152.8</v>
      </c>
      <c r="AD53" s="53" t="s">
        <v>458</v>
      </c>
      <c r="AE53" s="53">
        <v>34115164</v>
      </c>
      <c r="AF53" s="88" t="s">
        <v>465</v>
      </c>
      <c r="AG53" s="78"/>
      <c r="AH53" s="78"/>
      <c r="AI53" s="87"/>
      <c r="AJ53" s="87"/>
      <c r="AK53" s="87"/>
    </row>
    <row r="54" s="38" customFormat="1" ht="45" outlineLevel="2" spans="1:37">
      <c r="A54" s="53">
        <v>47</v>
      </c>
      <c r="B54" s="53" t="s">
        <v>97</v>
      </c>
      <c r="C54" s="53" t="s">
        <v>466</v>
      </c>
      <c r="D54" s="56"/>
      <c r="E54" s="57" t="s">
        <v>467</v>
      </c>
      <c r="F54" s="57" t="s">
        <v>468</v>
      </c>
      <c r="G54" s="58" t="s">
        <v>469</v>
      </c>
      <c r="H54" s="57" t="s">
        <v>123</v>
      </c>
      <c r="I54" s="58" t="s">
        <v>470</v>
      </c>
      <c r="J54" s="67" t="s">
        <v>367</v>
      </c>
      <c r="K54" s="67">
        <v>1</v>
      </c>
      <c r="L54" s="68">
        <v>830</v>
      </c>
      <c r="M54" s="69">
        <f t="shared" si="14"/>
        <v>996000</v>
      </c>
      <c r="N54" s="70">
        <v>0.02</v>
      </c>
      <c r="O54" s="69">
        <f t="shared" si="15"/>
        <v>7.2</v>
      </c>
      <c r="P54" s="69">
        <f t="shared" si="16"/>
        <v>24</v>
      </c>
      <c r="Q54" s="64">
        <f t="shared" si="17"/>
        <v>19920</v>
      </c>
      <c r="R54" s="64">
        <f t="shared" si="19"/>
        <v>5976</v>
      </c>
      <c r="S54" s="64">
        <f t="shared" si="20"/>
        <v>13944</v>
      </c>
      <c r="T54" s="64">
        <f t="shared" si="18"/>
        <v>13944</v>
      </c>
      <c r="U54" s="75">
        <v>45199</v>
      </c>
      <c r="V54" s="75">
        <v>45291</v>
      </c>
      <c r="W54" s="77">
        <v>45183.0294560185</v>
      </c>
      <c r="X54" s="78" t="s">
        <v>471</v>
      </c>
      <c r="Y54" s="86" t="s">
        <v>472</v>
      </c>
      <c r="Z54" s="86" t="s">
        <v>467</v>
      </c>
      <c r="AA54" s="87"/>
      <c r="AB54" s="53" t="s">
        <v>464</v>
      </c>
      <c r="AC54" s="53">
        <v>5976</v>
      </c>
      <c r="AD54" s="53" t="s">
        <v>458</v>
      </c>
      <c r="AE54" s="53">
        <v>44294164</v>
      </c>
      <c r="AF54" s="88" t="s">
        <v>473</v>
      </c>
      <c r="AG54" s="78"/>
      <c r="AH54" s="78"/>
      <c r="AI54" s="87"/>
      <c r="AJ54" s="87"/>
      <c r="AK54" s="87"/>
    </row>
    <row r="55" s="38" customFormat="1" ht="33.75" outlineLevel="2" spans="1:37">
      <c r="A55" s="53">
        <v>48</v>
      </c>
      <c r="B55" s="53" t="s">
        <v>198</v>
      </c>
      <c r="C55" s="53" t="s">
        <v>474</v>
      </c>
      <c r="D55" s="56"/>
      <c r="E55" s="57" t="s">
        <v>475</v>
      </c>
      <c r="F55" s="57" t="s">
        <v>476</v>
      </c>
      <c r="G55" s="58" t="s">
        <v>315</v>
      </c>
      <c r="H55" s="57" t="s">
        <v>477</v>
      </c>
      <c r="I55" s="58" t="s">
        <v>478</v>
      </c>
      <c r="J55" s="67" t="s">
        <v>367</v>
      </c>
      <c r="K55" s="67">
        <v>1</v>
      </c>
      <c r="L55" s="68">
        <v>590</v>
      </c>
      <c r="M55" s="69">
        <f t="shared" si="14"/>
        <v>708000</v>
      </c>
      <c r="N55" s="70">
        <v>0.026</v>
      </c>
      <c r="O55" s="69">
        <f t="shared" si="15"/>
        <v>9.36</v>
      </c>
      <c r="P55" s="69">
        <f t="shared" si="16"/>
        <v>31.2</v>
      </c>
      <c r="Q55" s="64">
        <f t="shared" si="17"/>
        <v>18408</v>
      </c>
      <c r="R55" s="64">
        <f t="shared" si="19"/>
        <v>5522.4</v>
      </c>
      <c r="S55" s="64">
        <f t="shared" si="20"/>
        <v>12885.6</v>
      </c>
      <c r="T55" s="64">
        <f t="shared" si="18"/>
        <v>12885.6</v>
      </c>
      <c r="U55" s="75">
        <v>45211</v>
      </c>
      <c r="V55" s="75">
        <v>45291</v>
      </c>
      <c r="W55" s="77">
        <v>45182.9933796296</v>
      </c>
      <c r="X55" s="78" t="s">
        <v>479</v>
      </c>
      <c r="Y55" s="86" t="s">
        <v>480</v>
      </c>
      <c r="Z55" s="86" t="s">
        <v>475</v>
      </c>
      <c r="AA55" s="87"/>
      <c r="AB55" s="53" t="s">
        <v>481</v>
      </c>
      <c r="AC55" s="64">
        <v>5522.4</v>
      </c>
      <c r="AD55" s="53" t="s">
        <v>475</v>
      </c>
      <c r="AE55" s="157" t="s">
        <v>482</v>
      </c>
      <c r="AF55" s="88" t="s">
        <v>483</v>
      </c>
      <c r="AG55" s="78"/>
      <c r="AH55" s="78"/>
      <c r="AI55" s="87"/>
      <c r="AJ55" s="87"/>
      <c r="AK55" s="87"/>
    </row>
    <row r="56" s="38" customFormat="1" ht="33.75" outlineLevel="2" spans="1:37">
      <c r="A56" s="53">
        <v>49</v>
      </c>
      <c r="B56" s="53" t="s">
        <v>198</v>
      </c>
      <c r="C56" s="53" t="s">
        <v>484</v>
      </c>
      <c r="D56" s="56"/>
      <c r="E56" s="57" t="s">
        <v>485</v>
      </c>
      <c r="F56" s="57" t="s">
        <v>486</v>
      </c>
      <c r="G56" s="58" t="s">
        <v>487</v>
      </c>
      <c r="H56" s="57" t="s">
        <v>488</v>
      </c>
      <c r="I56" s="58" t="s">
        <v>489</v>
      </c>
      <c r="J56" s="67" t="s">
        <v>367</v>
      </c>
      <c r="K56" s="67">
        <v>1</v>
      </c>
      <c r="L56" s="68">
        <v>300</v>
      </c>
      <c r="M56" s="69">
        <f t="shared" si="14"/>
        <v>360000</v>
      </c>
      <c r="N56" s="70">
        <v>0.02</v>
      </c>
      <c r="O56" s="69">
        <f t="shared" si="15"/>
        <v>7.2</v>
      </c>
      <c r="P56" s="69">
        <f t="shared" si="16"/>
        <v>24</v>
      </c>
      <c r="Q56" s="64">
        <f t="shared" si="17"/>
        <v>7200</v>
      </c>
      <c r="R56" s="64">
        <f t="shared" si="19"/>
        <v>2160</v>
      </c>
      <c r="S56" s="64">
        <f t="shared" si="20"/>
        <v>5040</v>
      </c>
      <c r="T56" s="64">
        <f t="shared" si="18"/>
        <v>5040</v>
      </c>
      <c r="U56" s="75">
        <v>45199</v>
      </c>
      <c r="V56" s="75">
        <v>45291</v>
      </c>
      <c r="W56" s="77">
        <v>45182.9675925926</v>
      </c>
      <c r="X56" s="78" t="s">
        <v>490</v>
      </c>
      <c r="Y56" s="86" t="s">
        <v>491</v>
      </c>
      <c r="Z56" s="86" t="s">
        <v>485</v>
      </c>
      <c r="AA56" s="87"/>
      <c r="AB56" s="53" t="s">
        <v>492</v>
      </c>
      <c r="AC56" s="53">
        <v>2160</v>
      </c>
      <c r="AD56" s="53" t="s">
        <v>493</v>
      </c>
      <c r="AE56" s="53">
        <v>54421409</v>
      </c>
      <c r="AF56" s="78" t="s">
        <v>494</v>
      </c>
      <c r="AG56" s="78"/>
      <c r="AH56" s="78"/>
      <c r="AI56" s="87"/>
      <c r="AJ56" s="87"/>
      <c r="AK56" s="87"/>
    </row>
    <row r="57" s="38" customFormat="1" ht="33.75" outlineLevel="2" spans="1:37">
      <c r="A57" s="53">
        <v>50</v>
      </c>
      <c r="B57" s="53" t="s">
        <v>198</v>
      </c>
      <c r="C57" s="53" t="s">
        <v>495</v>
      </c>
      <c r="D57" s="56"/>
      <c r="E57" s="57" t="s">
        <v>496</v>
      </c>
      <c r="F57" s="57" t="s">
        <v>497</v>
      </c>
      <c r="G57" s="58" t="s">
        <v>498</v>
      </c>
      <c r="H57" s="57" t="s">
        <v>499</v>
      </c>
      <c r="I57" s="58" t="s">
        <v>500</v>
      </c>
      <c r="J57" s="67" t="s">
        <v>367</v>
      </c>
      <c r="K57" s="67">
        <v>1</v>
      </c>
      <c r="L57" s="68">
        <v>180</v>
      </c>
      <c r="M57" s="69">
        <f t="shared" si="14"/>
        <v>216000</v>
      </c>
      <c r="N57" s="70">
        <v>0.024</v>
      </c>
      <c r="O57" s="69">
        <f t="shared" si="15"/>
        <v>8.64</v>
      </c>
      <c r="P57" s="69">
        <f t="shared" si="16"/>
        <v>28.8</v>
      </c>
      <c r="Q57" s="64">
        <f t="shared" si="17"/>
        <v>5184</v>
      </c>
      <c r="R57" s="64">
        <f t="shared" si="19"/>
        <v>1555.2</v>
      </c>
      <c r="S57" s="64">
        <f t="shared" si="20"/>
        <v>3628.8</v>
      </c>
      <c r="T57" s="64">
        <f t="shared" si="18"/>
        <v>3628.8</v>
      </c>
      <c r="U57" s="75">
        <v>45211</v>
      </c>
      <c r="V57" s="75">
        <v>45291</v>
      </c>
      <c r="W57" s="77">
        <v>45183.4182638889</v>
      </c>
      <c r="X57" s="78" t="s">
        <v>501</v>
      </c>
      <c r="Y57" s="86" t="s">
        <v>502</v>
      </c>
      <c r="Z57" s="86" t="s">
        <v>496</v>
      </c>
      <c r="AA57" s="87"/>
      <c r="AB57" s="53" t="s">
        <v>390</v>
      </c>
      <c r="AC57" s="53">
        <v>1555.2</v>
      </c>
      <c r="AD57" s="53" t="s">
        <v>503</v>
      </c>
      <c r="AE57" s="157" t="s">
        <v>504</v>
      </c>
      <c r="AF57" s="88" t="s">
        <v>505</v>
      </c>
      <c r="AG57" s="78"/>
      <c r="AH57" s="78"/>
      <c r="AI57" s="87"/>
      <c r="AJ57" s="87"/>
      <c r="AK57" s="87"/>
    </row>
    <row r="58" s="38" customFormat="1" ht="67.5" outlineLevel="2" spans="1:37">
      <c r="A58" s="53">
        <v>51</v>
      </c>
      <c r="B58" s="53" t="s">
        <v>198</v>
      </c>
      <c r="C58" s="53" t="s">
        <v>506</v>
      </c>
      <c r="D58" s="56"/>
      <c r="E58" s="57" t="s">
        <v>507</v>
      </c>
      <c r="F58" s="57" t="s">
        <v>508</v>
      </c>
      <c r="G58" s="58" t="s">
        <v>509</v>
      </c>
      <c r="H58" s="57" t="s">
        <v>510</v>
      </c>
      <c r="I58" s="58" t="s">
        <v>511</v>
      </c>
      <c r="J58" s="67" t="s">
        <v>367</v>
      </c>
      <c r="K58" s="67">
        <v>1</v>
      </c>
      <c r="L58" s="68">
        <v>850</v>
      </c>
      <c r="M58" s="69">
        <f t="shared" si="14"/>
        <v>1020000</v>
      </c>
      <c r="N58" s="70">
        <v>0.026</v>
      </c>
      <c r="O58" s="69">
        <f t="shared" si="15"/>
        <v>9.36</v>
      </c>
      <c r="P58" s="69">
        <f t="shared" si="16"/>
        <v>31.2</v>
      </c>
      <c r="Q58" s="64">
        <f t="shared" si="17"/>
        <v>26520</v>
      </c>
      <c r="R58" s="64">
        <f t="shared" si="19"/>
        <v>7956</v>
      </c>
      <c r="S58" s="64">
        <f t="shared" si="20"/>
        <v>18564</v>
      </c>
      <c r="T58" s="64">
        <f t="shared" si="18"/>
        <v>18564</v>
      </c>
      <c r="U58" s="75">
        <v>45211</v>
      </c>
      <c r="V58" s="75">
        <v>45291</v>
      </c>
      <c r="W58" s="77">
        <v>45206</v>
      </c>
      <c r="X58" s="78" t="s">
        <v>512</v>
      </c>
      <c r="Y58" s="86" t="s">
        <v>513</v>
      </c>
      <c r="Z58" s="86" t="s">
        <v>507</v>
      </c>
      <c r="AA58" s="87"/>
      <c r="AB58" s="75" t="s">
        <v>514</v>
      </c>
      <c r="AC58" s="53">
        <v>18156</v>
      </c>
      <c r="AD58" s="53" t="s">
        <v>507</v>
      </c>
      <c r="AE58" s="84" t="s">
        <v>515</v>
      </c>
      <c r="AF58" s="88" t="s">
        <v>516</v>
      </c>
      <c r="AG58" s="78"/>
      <c r="AH58" s="78"/>
      <c r="AI58" s="96"/>
      <c r="AJ58" s="96"/>
      <c r="AK58" s="96"/>
    </row>
    <row r="59" s="38" customFormat="1" ht="33.75" outlineLevel="2" spans="1:37">
      <c r="A59" s="53">
        <v>52</v>
      </c>
      <c r="B59" s="53" t="s">
        <v>198</v>
      </c>
      <c r="C59" s="53" t="s">
        <v>517</v>
      </c>
      <c r="D59" s="56"/>
      <c r="E59" s="57" t="s">
        <v>518</v>
      </c>
      <c r="F59" s="57" t="s">
        <v>519</v>
      </c>
      <c r="G59" s="58" t="s">
        <v>520</v>
      </c>
      <c r="H59" s="57" t="s">
        <v>521</v>
      </c>
      <c r="I59" s="58" t="s">
        <v>522</v>
      </c>
      <c r="J59" s="67" t="s">
        <v>367</v>
      </c>
      <c r="K59" s="67">
        <v>1</v>
      </c>
      <c r="L59" s="68">
        <v>610</v>
      </c>
      <c r="M59" s="69">
        <f t="shared" si="14"/>
        <v>732000</v>
      </c>
      <c r="N59" s="70">
        <v>0.026</v>
      </c>
      <c r="O59" s="69">
        <f t="shared" si="15"/>
        <v>9.36</v>
      </c>
      <c r="P59" s="69">
        <f t="shared" si="16"/>
        <v>31.2</v>
      </c>
      <c r="Q59" s="64">
        <f t="shared" si="17"/>
        <v>19032</v>
      </c>
      <c r="R59" s="64">
        <f t="shared" si="19"/>
        <v>5709.6</v>
      </c>
      <c r="S59" s="64">
        <f t="shared" si="20"/>
        <v>13322.4</v>
      </c>
      <c r="T59" s="64">
        <f t="shared" si="18"/>
        <v>13322.4</v>
      </c>
      <c r="U59" s="75">
        <v>45199</v>
      </c>
      <c r="V59" s="75">
        <v>45291</v>
      </c>
      <c r="W59" s="77">
        <v>45182.9486111111</v>
      </c>
      <c r="X59" s="78" t="s">
        <v>523</v>
      </c>
      <c r="Y59" s="86" t="s">
        <v>524</v>
      </c>
      <c r="Z59" s="86" t="s">
        <v>518</v>
      </c>
      <c r="AA59" s="87"/>
      <c r="AB59" s="53" t="s">
        <v>370</v>
      </c>
      <c r="AC59" s="85">
        <v>5709.6</v>
      </c>
      <c r="AD59" s="53" t="s">
        <v>518</v>
      </c>
      <c r="AE59" s="53">
        <v>78746266</v>
      </c>
      <c r="AF59" s="88" t="s">
        <v>525</v>
      </c>
      <c r="AG59" s="78"/>
      <c r="AH59" s="78"/>
      <c r="AI59" s="96"/>
      <c r="AJ59" s="96"/>
      <c r="AK59" s="96"/>
    </row>
    <row r="60" s="38" customFormat="1" ht="33.75" outlineLevel="2" spans="1:37">
      <c r="A60" s="53">
        <v>53</v>
      </c>
      <c r="B60" s="53" t="s">
        <v>198</v>
      </c>
      <c r="C60" s="53" t="s">
        <v>526</v>
      </c>
      <c r="D60" s="56"/>
      <c r="E60" s="57" t="s">
        <v>527</v>
      </c>
      <c r="F60" s="57" t="s">
        <v>528</v>
      </c>
      <c r="G60" s="58" t="s">
        <v>251</v>
      </c>
      <c r="H60" s="57" t="s">
        <v>529</v>
      </c>
      <c r="I60" s="58" t="s">
        <v>530</v>
      </c>
      <c r="J60" s="67" t="s">
        <v>367</v>
      </c>
      <c r="K60" s="67">
        <v>1</v>
      </c>
      <c r="L60" s="68">
        <v>315</v>
      </c>
      <c r="M60" s="69">
        <f t="shared" si="14"/>
        <v>378000</v>
      </c>
      <c r="N60" s="70">
        <v>0.026</v>
      </c>
      <c r="O60" s="69">
        <f t="shared" si="15"/>
        <v>9.36</v>
      </c>
      <c r="P60" s="69">
        <f t="shared" si="16"/>
        <v>31.2</v>
      </c>
      <c r="Q60" s="64">
        <f t="shared" si="17"/>
        <v>9828</v>
      </c>
      <c r="R60" s="64">
        <f t="shared" si="19"/>
        <v>2948.4</v>
      </c>
      <c r="S60" s="64">
        <f t="shared" si="20"/>
        <v>6879.6</v>
      </c>
      <c r="T60" s="64">
        <f t="shared" si="18"/>
        <v>6879.6</v>
      </c>
      <c r="U60" s="75">
        <v>45199</v>
      </c>
      <c r="V60" s="75">
        <v>45291</v>
      </c>
      <c r="W60" s="77">
        <v>45182.9699537037</v>
      </c>
      <c r="X60" s="78" t="s">
        <v>531</v>
      </c>
      <c r="Y60" s="86" t="s">
        <v>532</v>
      </c>
      <c r="Z60" s="86" t="s">
        <v>527</v>
      </c>
      <c r="AA60" s="87"/>
      <c r="AB60" s="75" t="s">
        <v>533</v>
      </c>
      <c r="AC60" s="53">
        <v>2948.4</v>
      </c>
      <c r="AD60" s="53" t="s">
        <v>527</v>
      </c>
      <c r="AE60" s="157" t="s">
        <v>534</v>
      </c>
      <c r="AF60" s="88" t="s">
        <v>535</v>
      </c>
      <c r="AG60" s="78"/>
      <c r="AH60" s="78"/>
      <c r="AI60" s="96"/>
      <c r="AJ60" s="96"/>
      <c r="AK60" s="96"/>
    </row>
    <row r="61" s="38" customFormat="1" ht="33.75" outlineLevel="2" spans="1:37">
      <c r="A61" s="53">
        <v>54</v>
      </c>
      <c r="B61" s="53" t="s">
        <v>198</v>
      </c>
      <c r="C61" s="53" t="s">
        <v>536</v>
      </c>
      <c r="D61" s="56"/>
      <c r="E61" s="57" t="s">
        <v>537</v>
      </c>
      <c r="F61" s="57" t="s">
        <v>538</v>
      </c>
      <c r="G61" s="58" t="s">
        <v>539</v>
      </c>
      <c r="H61" s="57" t="s">
        <v>540</v>
      </c>
      <c r="I61" s="58" t="s">
        <v>541</v>
      </c>
      <c r="J61" s="67" t="s">
        <v>367</v>
      </c>
      <c r="K61" s="67">
        <v>1</v>
      </c>
      <c r="L61" s="68">
        <v>360</v>
      </c>
      <c r="M61" s="69">
        <f t="shared" si="14"/>
        <v>432000</v>
      </c>
      <c r="N61" s="70">
        <v>0.026</v>
      </c>
      <c r="O61" s="69">
        <f t="shared" si="15"/>
        <v>9.36</v>
      </c>
      <c r="P61" s="69">
        <f t="shared" si="16"/>
        <v>31.2</v>
      </c>
      <c r="Q61" s="64">
        <f t="shared" si="17"/>
        <v>11232</v>
      </c>
      <c r="R61" s="64">
        <f t="shared" si="19"/>
        <v>3369.6</v>
      </c>
      <c r="S61" s="64">
        <f t="shared" si="20"/>
        <v>7862.4</v>
      </c>
      <c r="T61" s="64">
        <f t="shared" si="18"/>
        <v>7862.4</v>
      </c>
      <c r="U61" s="75">
        <v>45199</v>
      </c>
      <c r="V61" s="75">
        <v>45291</v>
      </c>
      <c r="W61" s="77">
        <v>45183.0075</v>
      </c>
      <c r="X61" s="78" t="s">
        <v>542</v>
      </c>
      <c r="Y61" s="86" t="s">
        <v>543</v>
      </c>
      <c r="Z61" s="86" t="s">
        <v>537</v>
      </c>
      <c r="AA61" s="87"/>
      <c r="AB61" s="53" t="s">
        <v>370</v>
      </c>
      <c r="AC61" s="53">
        <v>3369.6</v>
      </c>
      <c r="AD61" s="53" t="s">
        <v>537</v>
      </c>
      <c r="AE61" s="53">
        <v>13737828</v>
      </c>
      <c r="AF61" s="88" t="s">
        <v>544</v>
      </c>
      <c r="AG61" s="78"/>
      <c r="AH61" s="78"/>
      <c r="AI61" s="96"/>
      <c r="AJ61" s="96"/>
      <c r="AK61" s="96"/>
    </row>
    <row r="62" s="38" customFormat="1" ht="33.75" outlineLevel="2" spans="1:37">
      <c r="A62" s="53">
        <v>55</v>
      </c>
      <c r="B62" s="53" t="s">
        <v>198</v>
      </c>
      <c r="C62" s="53" t="s">
        <v>545</v>
      </c>
      <c r="D62" s="56"/>
      <c r="E62" s="57" t="s">
        <v>546</v>
      </c>
      <c r="F62" s="57" t="s">
        <v>547</v>
      </c>
      <c r="G62" s="58" t="s">
        <v>548</v>
      </c>
      <c r="H62" s="57" t="s">
        <v>549</v>
      </c>
      <c r="I62" s="58" t="s">
        <v>550</v>
      </c>
      <c r="J62" s="67" t="s">
        <v>367</v>
      </c>
      <c r="K62" s="67">
        <v>1</v>
      </c>
      <c r="L62" s="68">
        <v>530</v>
      </c>
      <c r="M62" s="69">
        <f t="shared" si="14"/>
        <v>636000</v>
      </c>
      <c r="N62" s="70">
        <v>0.026</v>
      </c>
      <c r="O62" s="69">
        <f t="shared" si="15"/>
        <v>9.36</v>
      </c>
      <c r="P62" s="69">
        <f t="shared" si="16"/>
        <v>31.2</v>
      </c>
      <c r="Q62" s="64">
        <f t="shared" si="17"/>
        <v>16536</v>
      </c>
      <c r="R62" s="64">
        <f t="shared" si="19"/>
        <v>4960.8</v>
      </c>
      <c r="S62" s="64">
        <f t="shared" si="20"/>
        <v>11575.2</v>
      </c>
      <c r="T62" s="64">
        <f t="shared" si="18"/>
        <v>11575.2</v>
      </c>
      <c r="U62" s="75">
        <v>45199</v>
      </c>
      <c r="V62" s="75">
        <v>45291</v>
      </c>
      <c r="W62" s="77">
        <v>45182.9981018519</v>
      </c>
      <c r="X62" s="78" t="s">
        <v>551</v>
      </c>
      <c r="Y62" s="86" t="s">
        <v>552</v>
      </c>
      <c r="Z62" s="86" t="s">
        <v>546</v>
      </c>
      <c r="AA62" s="87"/>
      <c r="AB62" s="53" t="s">
        <v>390</v>
      </c>
      <c r="AC62" s="53">
        <v>4960.8</v>
      </c>
      <c r="AD62" s="53" t="s">
        <v>553</v>
      </c>
      <c r="AE62" s="53">
        <v>65001255</v>
      </c>
      <c r="AF62" s="88" t="s">
        <v>554</v>
      </c>
      <c r="AG62" s="78"/>
      <c r="AH62" s="78"/>
      <c r="AI62" s="96"/>
      <c r="AJ62" s="96"/>
      <c r="AK62" s="96"/>
    </row>
    <row r="63" s="38" customFormat="1" ht="56.25" outlineLevel="2" spans="1:37">
      <c r="A63" s="53">
        <v>56</v>
      </c>
      <c r="B63" s="53" t="s">
        <v>198</v>
      </c>
      <c r="C63" s="53" t="s">
        <v>555</v>
      </c>
      <c r="D63" s="56"/>
      <c r="E63" s="57" t="s">
        <v>556</v>
      </c>
      <c r="F63" s="57" t="s">
        <v>557</v>
      </c>
      <c r="G63" s="58" t="s">
        <v>558</v>
      </c>
      <c r="H63" s="57" t="s">
        <v>559</v>
      </c>
      <c r="I63" s="58" t="s">
        <v>560</v>
      </c>
      <c r="J63" s="67" t="s">
        <v>367</v>
      </c>
      <c r="K63" s="67">
        <v>1</v>
      </c>
      <c r="L63" s="68">
        <v>350</v>
      </c>
      <c r="M63" s="69">
        <f t="shared" si="14"/>
        <v>420000</v>
      </c>
      <c r="N63" s="70">
        <v>0.026</v>
      </c>
      <c r="O63" s="69">
        <f t="shared" si="15"/>
        <v>9.36</v>
      </c>
      <c r="P63" s="69">
        <f t="shared" si="16"/>
        <v>31.2</v>
      </c>
      <c r="Q63" s="64">
        <f t="shared" si="17"/>
        <v>10920</v>
      </c>
      <c r="R63" s="64">
        <f t="shared" si="19"/>
        <v>3276</v>
      </c>
      <c r="S63" s="64">
        <f t="shared" si="20"/>
        <v>7644</v>
      </c>
      <c r="T63" s="64">
        <f t="shared" si="18"/>
        <v>7644</v>
      </c>
      <c r="U63" s="75">
        <v>45199</v>
      </c>
      <c r="V63" s="75">
        <v>45291</v>
      </c>
      <c r="W63" s="77">
        <v>45183.0145486111</v>
      </c>
      <c r="X63" s="78" t="s">
        <v>561</v>
      </c>
      <c r="Y63" s="86" t="s">
        <v>562</v>
      </c>
      <c r="Z63" s="86" t="s">
        <v>556</v>
      </c>
      <c r="AA63" s="87"/>
      <c r="AB63" s="75" t="s">
        <v>514</v>
      </c>
      <c r="AC63" s="53">
        <v>3276</v>
      </c>
      <c r="AD63" s="53" t="s">
        <v>556</v>
      </c>
      <c r="AE63" s="53">
        <v>52185153</v>
      </c>
      <c r="AF63" s="88" t="s">
        <v>563</v>
      </c>
      <c r="AG63" s="78"/>
      <c r="AH63" s="78"/>
      <c r="AI63" s="96"/>
      <c r="AJ63" s="96"/>
      <c r="AK63" s="96"/>
    </row>
    <row r="64" s="38" customFormat="1" ht="33.75" outlineLevel="2" spans="1:37">
      <c r="A64" s="53">
        <v>57</v>
      </c>
      <c r="B64" s="53" t="s">
        <v>198</v>
      </c>
      <c r="C64" s="53" t="s">
        <v>564</v>
      </c>
      <c r="D64" s="56"/>
      <c r="E64" s="57" t="s">
        <v>565</v>
      </c>
      <c r="F64" s="57" t="s">
        <v>566</v>
      </c>
      <c r="G64" s="58" t="s">
        <v>539</v>
      </c>
      <c r="H64" s="57" t="s">
        <v>567</v>
      </c>
      <c r="I64" s="58" t="s">
        <v>568</v>
      </c>
      <c r="J64" s="67" t="s">
        <v>367</v>
      </c>
      <c r="K64" s="67">
        <v>1</v>
      </c>
      <c r="L64" s="68">
        <v>530</v>
      </c>
      <c r="M64" s="69">
        <f t="shared" si="14"/>
        <v>636000</v>
      </c>
      <c r="N64" s="70">
        <v>0.026</v>
      </c>
      <c r="O64" s="69">
        <f t="shared" si="15"/>
        <v>9.36</v>
      </c>
      <c r="P64" s="69">
        <f t="shared" si="16"/>
        <v>31.2</v>
      </c>
      <c r="Q64" s="64">
        <f t="shared" si="17"/>
        <v>16536</v>
      </c>
      <c r="R64" s="64">
        <f t="shared" si="19"/>
        <v>4960.8</v>
      </c>
      <c r="S64" s="64">
        <f t="shared" si="20"/>
        <v>11575.2</v>
      </c>
      <c r="T64" s="64">
        <f t="shared" si="18"/>
        <v>11575.2</v>
      </c>
      <c r="U64" s="75">
        <v>45199</v>
      </c>
      <c r="V64" s="75">
        <v>45291</v>
      </c>
      <c r="W64" s="77">
        <v>45183.0169212963</v>
      </c>
      <c r="X64" s="78" t="s">
        <v>569</v>
      </c>
      <c r="Y64" s="86" t="s">
        <v>570</v>
      </c>
      <c r="Z64" s="86" t="s">
        <v>565</v>
      </c>
      <c r="AA64" s="87"/>
      <c r="AB64" s="53" t="s">
        <v>390</v>
      </c>
      <c r="AC64" s="53">
        <v>4960.8</v>
      </c>
      <c r="AD64" s="53" t="s">
        <v>571</v>
      </c>
      <c r="AE64" s="53">
        <v>47495260</v>
      </c>
      <c r="AF64" s="88" t="s">
        <v>572</v>
      </c>
      <c r="AG64" s="78"/>
      <c r="AH64" s="78"/>
      <c r="AI64" s="96"/>
      <c r="AJ64" s="96"/>
      <c r="AK64" s="96"/>
    </row>
    <row r="65" s="38" customFormat="1" ht="78.75" outlineLevel="2" spans="1:37">
      <c r="A65" s="53">
        <v>58</v>
      </c>
      <c r="B65" s="53" t="s">
        <v>198</v>
      </c>
      <c r="C65" s="53" t="s">
        <v>573</v>
      </c>
      <c r="D65" s="56"/>
      <c r="E65" s="57" t="s">
        <v>574</v>
      </c>
      <c r="F65" s="57" t="s">
        <v>575</v>
      </c>
      <c r="G65" s="58" t="s">
        <v>576</v>
      </c>
      <c r="H65" s="57" t="s">
        <v>577</v>
      </c>
      <c r="I65" s="58" t="s">
        <v>578</v>
      </c>
      <c r="J65" s="67" t="s">
        <v>367</v>
      </c>
      <c r="K65" s="67">
        <v>1</v>
      </c>
      <c r="L65" s="68">
        <v>650</v>
      </c>
      <c r="M65" s="69">
        <f t="shared" si="14"/>
        <v>780000</v>
      </c>
      <c r="N65" s="70">
        <v>0.026</v>
      </c>
      <c r="O65" s="69">
        <f t="shared" si="15"/>
        <v>9.36</v>
      </c>
      <c r="P65" s="69">
        <f t="shared" si="16"/>
        <v>31.2</v>
      </c>
      <c r="Q65" s="64">
        <f t="shared" si="17"/>
        <v>20280</v>
      </c>
      <c r="R65" s="64">
        <f t="shared" si="19"/>
        <v>6084</v>
      </c>
      <c r="S65" s="64">
        <f t="shared" si="20"/>
        <v>14196</v>
      </c>
      <c r="T65" s="64">
        <f t="shared" si="18"/>
        <v>14196</v>
      </c>
      <c r="U65" s="75">
        <v>45199</v>
      </c>
      <c r="V65" s="75">
        <v>45291</v>
      </c>
      <c r="W65" s="77">
        <v>45182.9910416667</v>
      </c>
      <c r="X65" s="78" t="s">
        <v>579</v>
      </c>
      <c r="Y65" s="86" t="s">
        <v>580</v>
      </c>
      <c r="Z65" s="86" t="s">
        <v>574</v>
      </c>
      <c r="AA65" s="87"/>
      <c r="AB65" s="53" t="s">
        <v>464</v>
      </c>
      <c r="AC65" s="53">
        <v>6084</v>
      </c>
      <c r="AD65" s="53" t="s">
        <v>574</v>
      </c>
      <c r="AE65" s="53">
        <v>46863162</v>
      </c>
      <c r="AF65" s="88" t="s">
        <v>581</v>
      </c>
      <c r="AG65" s="78"/>
      <c r="AH65" s="78"/>
      <c r="AI65" s="96"/>
      <c r="AJ65" s="96"/>
      <c r="AK65" s="96"/>
    </row>
    <row r="66" s="38" customFormat="1" ht="33.75" outlineLevel="2" spans="1:37">
      <c r="A66" s="53">
        <v>59</v>
      </c>
      <c r="B66" s="53" t="s">
        <v>198</v>
      </c>
      <c r="C66" s="53" t="s">
        <v>582</v>
      </c>
      <c r="D66" s="56"/>
      <c r="E66" s="57" t="s">
        <v>583</v>
      </c>
      <c r="F66" s="57" t="s">
        <v>584</v>
      </c>
      <c r="G66" s="58" t="s">
        <v>585</v>
      </c>
      <c r="H66" s="57" t="s">
        <v>586</v>
      </c>
      <c r="I66" s="58" t="s">
        <v>587</v>
      </c>
      <c r="J66" s="67" t="s">
        <v>367</v>
      </c>
      <c r="K66" s="67">
        <v>1</v>
      </c>
      <c r="L66" s="68">
        <v>400</v>
      </c>
      <c r="M66" s="69">
        <f t="shared" si="14"/>
        <v>480000</v>
      </c>
      <c r="N66" s="70">
        <v>0.026</v>
      </c>
      <c r="O66" s="69">
        <f t="shared" si="15"/>
        <v>9.36</v>
      </c>
      <c r="P66" s="69">
        <f t="shared" si="16"/>
        <v>31.2</v>
      </c>
      <c r="Q66" s="64">
        <f t="shared" si="17"/>
        <v>12480</v>
      </c>
      <c r="R66" s="64">
        <f t="shared" si="19"/>
        <v>3744</v>
      </c>
      <c r="S66" s="64">
        <f t="shared" si="20"/>
        <v>8736</v>
      </c>
      <c r="T66" s="64">
        <f t="shared" si="18"/>
        <v>8736</v>
      </c>
      <c r="U66" s="75">
        <v>45211</v>
      </c>
      <c r="V66" s="75">
        <v>45291</v>
      </c>
      <c r="W66" s="77">
        <v>45183.4204166667</v>
      </c>
      <c r="X66" s="78" t="s">
        <v>588</v>
      </c>
      <c r="Y66" s="86" t="s">
        <v>589</v>
      </c>
      <c r="Z66" s="86" t="s">
        <v>583</v>
      </c>
      <c r="AA66" s="87"/>
      <c r="AB66" s="53" t="s">
        <v>390</v>
      </c>
      <c r="AC66" s="53">
        <v>3744</v>
      </c>
      <c r="AD66" s="53" t="s">
        <v>583</v>
      </c>
      <c r="AE66" s="53">
        <v>75575813</v>
      </c>
      <c r="AF66" s="88" t="s">
        <v>590</v>
      </c>
      <c r="AG66" s="78"/>
      <c r="AH66" s="78"/>
      <c r="AI66" s="96"/>
      <c r="AJ66" s="96"/>
      <c r="AK66" s="96"/>
    </row>
    <row r="67" s="38" customFormat="1" ht="45" outlineLevel="2" spans="1:37">
      <c r="A67" s="53">
        <v>60</v>
      </c>
      <c r="B67" s="53" t="s">
        <v>198</v>
      </c>
      <c r="C67" s="53" t="s">
        <v>591</v>
      </c>
      <c r="D67" s="56"/>
      <c r="E67" s="57" t="s">
        <v>592</v>
      </c>
      <c r="F67" s="57" t="s">
        <v>593</v>
      </c>
      <c r="G67" s="58" t="s">
        <v>594</v>
      </c>
      <c r="H67" s="57" t="s">
        <v>595</v>
      </c>
      <c r="I67" s="58" t="s">
        <v>596</v>
      </c>
      <c r="J67" s="67" t="s">
        <v>367</v>
      </c>
      <c r="K67" s="67">
        <v>1</v>
      </c>
      <c r="L67" s="68">
        <v>530</v>
      </c>
      <c r="M67" s="69">
        <f t="shared" si="14"/>
        <v>636000</v>
      </c>
      <c r="N67" s="70">
        <v>0.026</v>
      </c>
      <c r="O67" s="69">
        <f t="shared" si="15"/>
        <v>9.36</v>
      </c>
      <c r="P67" s="69">
        <f t="shared" si="16"/>
        <v>31.2</v>
      </c>
      <c r="Q67" s="64">
        <f t="shared" si="17"/>
        <v>16536</v>
      </c>
      <c r="R67" s="64">
        <f t="shared" si="19"/>
        <v>4960.8</v>
      </c>
      <c r="S67" s="64">
        <f t="shared" si="20"/>
        <v>11575.2</v>
      </c>
      <c r="T67" s="64">
        <f t="shared" si="18"/>
        <v>11575.2</v>
      </c>
      <c r="U67" s="75">
        <v>45199</v>
      </c>
      <c r="V67" s="75">
        <v>45291</v>
      </c>
      <c r="W67" s="77">
        <v>45183.0051388889</v>
      </c>
      <c r="X67" s="78" t="s">
        <v>597</v>
      </c>
      <c r="Y67" s="86" t="s">
        <v>598</v>
      </c>
      <c r="Z67" s="86" t="s">
        <v>592</v>
      </c>
      <c r="AA67" s="87"/>
      <c r="AB67" s="53" t="s">
        <v>370</v>
      </c>
      <c r="AC67" s="53">
        <v>4960.8</v>
      </c>
      <c r="AD67" s="53" t="s">
        <v>599</v>
      </c>
      <c r="AE67" s="53">
        <v>20027268</v>
      </c>
      <c r="AF67" s="88" t="s">
        <v>600</v>
      </c>
      <c r="AG67" s="78"/>
      <c r="AH67" s="78"/>
      <c r="AI67" s="96"/>
      <c r="AJ67" s="96"/>
      <c r="AK67" s="96"/>
    </row>
    <row r="68" s="38" customFormat="1" ht="33.75" outlineLevel="2" spans="1:37">
      <c r="A68" s="53">
        <v>61</v>
      </c>
      <c r="B68" s="53" t="s">
        <v>198</v>
      </c>
      <c r="C68" s="53" t="s">
        <v>601</v>
      </c>
      <c r="D68" s="56"/>
      <c r="E68" s="57" t="s">
        <v>602</v>
      </c>
      <c r="F68" s="57" t="s">
        <v>603</v>
      </c>
      <c r="G68" s="58" t="s">
        <v>211</v>
      </c>
      <c r="H68" s="57" t="s">
        <v>604</v>
      </c>
      <c r="I68" s="58" t="s">
        <v>605</v>
      </c>
      <c r="J68" s="67" t="s">
        <v>367</v>
      </c>
      <c r="K68" s="67">
        <v>1</v>
      </c>
      <c r="L68" s="68">
        <v>388</v>
      </c>
      <c r="M68" s="69">
        <f t="shared" si="14"/>
        <v>465600</v>
      </c>
      <c r="N68" s="70">
        <v>0.026</v>
      </c>
      <c r="O68" s="69">
        <f t="shared" si="15"/>
        <v>9.36</v>
      </c>
      <c r="P68" s="69">
        <f t="shared" si="16"/>
        <v>31.2</v>
      </c>
      <c r="Q68" s="64">
        <f t="shared" si="17"/>
        <v>12105.6</v>
      </c>
      <c r="R68" s="64">
        <f t="shared" si="19"/>
        <v>3631.68</v>
      </c>
      <c r="S68" s="64">
        <f t="shared" si="20"/>
        <v>8473.92</v>
      </c>
      <c r="T68" s="64">
        <f t="shared" si="18"/>
        <v>8473.92</v>
      </c>
      <c r="U68" s="75">
        <v>45211</v>
      </c>
      <c r="V68" s="75">
        <v>45291</v>
      </c>
      <c r="W68" s="77">
        <v>45183.009837963</v>
      </c>
      <c r="X68" s="78" t="s">
        <v>606</v>
      </c>
      <c r="Y68" s="86" t="s">
        <v>607</v>
      </c>
      <c r="Z68" s="86" t="s">
        <v>602</v>
      </c>
      <c r="AA68" s="87"/>
      <c r="AB68" s="53" t="s">
        <v>390</v>
      </c>
      <c r="AC68" s="85">
        <v>3631.68</v>
      </c>
      <c r="AD68" s="53" t="s">
        <v>608</v>
      </c>
      <c r="AE68" s="53">
        <v>40286257</v>
      </c>
      <c r="AF68" s="88" t="s">
        <v>609</v>
      </c>
      <c r="AG68" s="78"/>
      <c r="AH68" s="78"/>
      <c r="AI68" s="96"/>
      <c r="AJ68" s="96"/>
      <c r="AK68" s="96"/>
    </row>
    <row r="69" s="38" customFormat="1" ht="33.75" outlineLevel="2" spans="1:37">
      <c r="A69" s="53">
        <v>62</v>
      </c>
      <c r="B69" s="53" t="s">
        <v>198</v>
      </c>
      <c r="C69" s="53" t="s">
        <v>610</v>
      </c>
      <c r="D69" s="56"/>
      <c r="E69" s="57" t="s">
        <v>611</v>
      </c>
      <c r="F69" s="57" t="s">
        <v>612</v>
      </c>
      <c r="G69" s="58" t="s">
        <v>613</v>
      </c>
      <c r="H69" s="57" t="s">
        <v>614</v>
      </c>
      <c r="I69" s="58" t="s">
        <v>615</v>
      </c>
      <c r="J69" s="67" t="s">
        <v>367</v>
      </c>
      <c r="K69" s="67">
        <v>1</v>
      </c>
      <c r="L69" s="68">
        <v>580</v>
      </c>
      <c r="M69" s="69">
        <f t="shared" si="14"/>
        <v>696000</v>
      </c>
      <c r="N69" s="70">
        <v>0.02</v>
      </c>
      <c r="O69" s="69">
        <f t="shared" si="15"/>
        <v>7.2</v>
      </c>
      <c r="P69" s="69">
        <f t="shared" si="16"/>
        <v>24</v>
      </c>
      <c r="Q69" s="64">
        <f t="shared" si="17"/>
        <v>13920</v>
      </c>
      <c r="R69" s="64">
        <f t="shared" si="19"/>
        <v>4176</v>
      </c>
      <c r="S69" s="64">
        <f t="shared" si="20"/>
        <v>9744</v>
      </c>
      <c r="T69" s="64">
        <f t="shared" si="18"/>
        <v>9744</v>
      </c>
      <c r="U69" s="75">
        <v>45199</v>
      </c>
      <c r="V69" s="75">
        <v>45291</v>
      </c>
      <c r="W69" s="77">
        <v>45182.9652314815</v>
      </c>
      <c r="X69" s="78" t="s">
        <v>616</v>
      </c>
      <c r="Y69" s="86" t="s">
        <v>617</v>
      </c>
      <c r="Z69" s="86" t="s">
        <v>611</v>
      </c>
      <c r="AA69" s="87"/>
      <c r="AB69" s="53" t="s">
        <v>618</v>
      </c>
      <c r="AC69" s="64">
        <v>4176</v>
      </c>
      <c r="AD69" s="53" t="s">
        <v>619</v>
      </c>
      <c r="AE69" s="53">
        <v>15717774</v>
      </c>
      <c r="AF69" s="88" t="s">
        <v>620</v>
      </c>
      <c r="AG69" s="78"/>
      <c r="AH69" s="78"/>
      <c r="AI69" s="96"/>
      <c r="AJ69" s="96"/>
      <c r="AK69" s="96"/>
    </row>
    <row r="70" s="38" customFormat="1" ht="33.75" outlineLevel="2" spans="1:37">
      <c r="A70" s="53">
        <v>63</v>
      </c>
      <c r="B70" s="53" t="s">
        <v>198</v>
      </c>
      <c r="C70" s="53" t="s">
        <v>621</v>
      </c>
      <c r="D70" s="56"/>
      <c r="E70" s="57" t="s">
        <v>622</v>
      </c>
      <c r="F70" s="57" t="s">
        <v>623</v>
      </c>
      <c r="G70" s="58" t="s">
        <v>624</v>
      </c>
      <c r="H70" s="57" t="s">
        <v>625</v>
      </c>
      <c r="I70" s="58" t="s">
        <v>626</v>
      </c>
      <c r="J70" s="67" t="s">
        <v>367</v>
      </c>
      <c r="K70" s="67">
        <v>1</v>
      </c>
      <c r="L70" s="68">
        <v>410</v>
      </c>
      <c r="M70" s="69">
        <f t="shared" si="14"/>
        <v>492000</v>
      </c>
      <c r="N70" s="70">
        <v>0.02</v>
      </c>
      <c r="O70" s="69">
        <f t="shared" si="15"/>
        <v>7.2</v>
      </c>
      <c r="P70" s="69">
        <f t="shared" si="16"/>
        <v>24</v>
      </c>
      <c r="Q70" s="64">
        <f t="shared" si="17"/>
        <v>9840</v>
      </c>
      <c r="R70" s="64">
        <f t="shared" si="19"/>
        <v>2952</v>
      </c>
      <c r="S70" s="64">
        <f t="shared" si="20"/>
        <v>6888</v>
      </c>
      <c r="T70" s="64">
        <f t="shared" si="18"/>
        <v>6888</v>
      </c>
      <c r="U70" s="75">
        <v>45199</v>
      </c>
      <c r="V70" s="75">
        <v>45291</v>
      </c>
      <c r="W70" s="77">
        <v>45183.0004513889</v>
      </c>
      <c r="X70" s="78" t="s">
        <v>627</v>
      </c>
      <c r="Y70" s="86" t="s">
        <v>628</v>
      </c>
      <c r="Z70" s="86" t="s">
        <v>622</v>
      </c>
      <c r="AA70" s="87"/>
      <c r="AB70" s="53" t="s">
        <v>618</v>
      </c>
      <c r="AC70" s="64">
        <v>2952</v>
      </c>
      <c r="AD70" s="53" t="s">
        <v>619</v>
      </c>
      <c r="AE70" s="53">
        <v>21738774</v>
      </c>
      <c r="AF70" s="88" t="s">
        <v>629</v>
      </c>
      <c r="AG70" s="78"/>
      <c r="AH70" s="78"/>
      <c r="AI70" s="96"/>
      <c r="AJ70" s="96"/>
      <c r="AK70" s="96"/>
    </row>
    <row r="71" s="38" customFormat="1" ht="33.75" outlineLevel="2" spans="1:37">
      <c r="A71" s="53">
        <v>64</v>
      </c>
      <c r="B71" s="53" t="s">
        <v>198</v>
      </c>
      <c r="C71" s="53" t="s">
        <v>630</v>
      </c>
      <c r="D71" s="56"/>
      <c r="E71" s="57" t="s">
        <v>619</v>
      </c>
      <c r="F71" s="57" t="s">
        <v>631</v>
      </c>
      <c r="G71" s="58" t="s">
        <v>632</v>
      </c>
      <c r="H71" s="57" t="s">
        <v>614</v>
      </c>
      <c r="I71" s="58" t="s">
        <v>633</v>
      </c>
      <c r="J71" s="67" t="s">
        <v>367</v>
      </c>
      <c r="K71" s="67">
        <v>1</v>
      </c>
      <c r="L71" s="68">
        <v>450</v>
      </c>
      <c r="M71" s="69">
        <f t="shared" si="14"/>
        <v>540000</v>
      </c>
      <c r="N71" s="70">
        <v>0.02</v>
      </c>
      <c r="O71" s="69">
        <f t="shared" si="15"/>
        <v>7.2</v>
      </c>
      <c r="P71" s="69">
        <f t="shared" si="16"/>
        <v>24</v>
      </c>
      <c r="Q71" s="64">
        <f t="shared" si="17"/>
        <v>10800</v>
      </c>
      <c r="R71" s="64">
        <f t="shared" si="19"/>
        <v>3240</v>
      </c>
      <c r="S71" s="64">
        <f t="shared" si="20"/>
        <v>7560</v>
      </c>
      <c r="T71" s="64">
        <f t="shared" si="18"/>
        <v>7560</v>
      </c>
      <c r="U71" s="75">
        <v>45199</v>
      </c>
      <c r="V71" s="75">
        <v>45291</v>
      </c>
      <c r="W71" s="77">
        <v>45182.9816550926</v>
      </c>
      <c r="X71" s="78" t="s">
        <v>634</v>
      </c>
      <c r="Y71" s="86" t="s">
        <v>635</v>
      </c>
      <c r="Z71" s="86" t="s">
        <v>619</v>
      </c>
      <c r="AA71" s="87"/>
      <c r="AB71" s="53" t="s">
        <v>618</v>
      </c>
      <c r="AC71" s="64">
        <v>3240</v>
      </c>
      <c r="AD71" s="53" t="s">
        <v>619</v>
      </c>
      <c r="AE71" s="53">
        <v>69713772</v>
      </c>
      <c r="AF71" s="88" t="s">
        <v>636</v>
      </c>
      <c r="AG71" s="78"/>
      <c r="AH71" s="78"/>
      <c r="AI71" s="96"/>
      <c r="AJ71" s="96"/>
      <c r="AK71" s="96"/>
    </row>
    <row r="72" s="38" customFormat="1" ht="45" outlineLevel="2" spans="1:37">
      <c r="A72" s="53">
        <v>65</v>
      </c>
      <c r="B72" s="53" t="s">
        <v>198</v>
      </c>
      <c r="C72" s="53" t="s">
        <v>637</v>
      </c>
      <c r="D72" s="56"/>
      <c r="E72" s="57" t="s">
        <v>638</v>
      </c>
      <c r="F72" s="57" t="s">
        <v>639</v>
      </c>
      <c r="G72" s="58" t="s">
        <v>303</v>
      </c>
      <c r="H72" s="57" t="s">
        <v>640</v>
      </c>
      <c r="I72" s="58" t="s">
        <v>641</v>
      </c>
      <c r="J72" s="67" t="s">
        <v>367</v>
      </c>
      <c r="K72" s="67">
        <v>1</v>
      </c>
      <c r="L72" s="68">
        <v>301</v>
      </c>
      <c r="M72" s="69">
        <f t="shared" si="14"/>
        <v>361200</v>
      </c>
      <c r="N72" s="70">
        <v>0.026</v>
      </c>
      <c r="O72" s="69">
        <f t="shared" si="15"/>
        <v>9.36</v>
      </c>
      <c r="P72" s="69">
        <f t="shared" si="16"/>
        <v>31.2</v>
      </c>
      <c r="Q72" s="64">
        <f t="shared" si="17"/>
        <v>9391.2</v>
      </c>
      <c r="R72" s="64">
        <f t="shared" si="19"/>
        <v>2817.36</v>
      </c>
      <c r="S72" s="64">
        <f t="shared" si="20"/>
        <v>6573.84</v>
      </c>
      <c r="T72" s="64">
        <f t="shared" si="18"/>
        <v>6573.84</v>
      </c>
      <c r="U72" s="75">
        <v>45211</v>
      </c>
      <c r="V72" s="75">
        <v>45291</v>
      </c>
      <c r="W72" s="77">
        <v>45183.0027893518</v>
      </c>
      <c r="X72" s="78" t="s">
        <v>642</v>
      </c>
      <c r="Y72" s="86" t="s">
        <v>643</v>
      </c>
      <c r="Z72" s="86" t="s">
        <v>638</v>
      </c>
      <c r="AA72" s="87"/>
      <c r="AB72" s="53" t="s">
        <v>370</v>
      </c>
      <c r="AC72" s="85">
        <v>2817.36</v>
      </c>
      <c r="AD72" s="53" t="s">
        <v>644</v>
      </c>
      <c r="AE72" s="53">
        <v>21932273</v>
      </c>
      <c r="AF72" s="88" t="s">
        <v>645</v>
      </c>
      <c r="AG72" s="78"/>
      <c r="AH72" s="78"/>
      <c r="AI72" s="96"/>
      <c r="AJ72" s="96"/>
      <c r="AK72" s="96"/>
    </row>
    <row r="73" s="38" customFormat="1" ht="33.75" outlineLevel="2" spans="1:37">
      <c r="A73" s="53">
        <v>66</v>
      </c>
      <c r="B73" s="53" t="s">
        <v>198</v>
      </c>
      <c r="C73" s="53" t="s">
        <v>646</v>
      </c>
      <c r="D73" s="56"/>
      <c r="E73" s="57" t="s">
        <v>647</v>
      </c>
      <c r="F73" s="57" t="s">
        <v>648</v>
      </c>
      <c r="G73" s="58" t="s">
        <v>303</v>
      </c>
      <c r="H73" s="57" t="s">
        <v>649</v>
      </c>
      <c r="I73" s="58" t="s">
        <v>650</v>
      </c>
      <c r="J73" s="67" t="s">
        <v>367</v>
      </c>
      <c r="K73" s="67">
        <v>1</v>
      </c>
      <c r="L73" s="68">
        <v>532</v>
      </c>
      <c r="M73" s="69">
        <f t="shared" si="14"/>
        <v>638400</v>
      </c>
      <c r="N73" s="70">
        <v>0.026</v>
      </c>
      <c r="O73" s="69">
        <f t="shared" si="15"/>
        <v>9.36</v>
      </c>
      <c r="P73" s="69">
        <f t="shared" si="16"/>
        <v>31.2</v>
      </c>
      <c r="Q73" s="64">
        <f t="shared" si="17"/>
        <v>16598.4</v>
      </c>
      <c r="R73" s="64">
        <f t="shared" si="19"/>
        <v>4979.52</v>
      </c>
      <c r="S73" s="64">
        <f t="shared" si="20"/>
        <v>11618.88</v>
      </c>
      <c r="T73" s="64">
        <f t="shared" si="18"/>
        <v>11618.88</v>
      </c>
      <c r="U73" s="75">
        <v>45199</v>
      </c>
      <c r="V73" s="75">
        <v>45291</v>
      </c>
      <c r="W73" s="77">
        <v>45182.9887037037</v>
      </c>
      <c r="X73" s="78" t="s">
        <v>651</v>
      </c>
      <c r="Y73" s="86" t="s">
        <v>652</v>
      </c>
      <c r="Z73" s="86" t="s">
        <v>647</v>
      </c>
      <c r="AA73" s="87"/>
      <c r="AB73" s="53" t="s">
        <v>653</v>
      </c>
      <c r="AC73" s="53">
        <v>4979.52</v>
      </c>
      <c r="AD73" s="53" t="s">
        <v>654</v>
      </c>
      <c r="AE73" s="53">
        <v>85088864</v>
      </c>
      <c r="AF73" s="88" t="s">
        <v>655</v>
      </c>
      <c r="AG73" s="78"/>
      <c r="AH73" s="78"/>
      <c r="AI73" s="96"/>
      <c r="AJ73" s="96"/>
      <c r="AK73" s="96"/>
    </row>
    <row r="74" s="38" customFormat="1" ht="33.75" outlineLevel="2" spans="1:37">
      <c r="A74" s="53">
        <v>67</v>
      </c>
      <c r="B74" s="53" t="s">
        <v>198</v>
      </c>
      <c r="C74" s="53" t="s">
        <v>656</v>
      </c>
      <c r="D74" s="56"/>
      <c r="E74" s="57" t="s">
        <v>657</v>
      </c>
      <c r="F74" s="57" t="s">
        <v>658</v>
      </c>
      <c r="G74" s="58" t="s">
        <v>659</v>
      </c>
      <c r="H74" s="57" t="s">
        <v>660</v>
      </c>
      <c r="I74" s="58" t="s">
        <v>661</v>
      </c>
      <c r="J74" s="67" t="s">
        <v>367</v>
      </c>
      <c r="K74" s="67">
        <v>1</v>
      </c>
      <c r="L74" s="68">
        <v>190</v>
      </c>
      <c r="M74" s="69">
        <f t="shared" si="14"/>
        <v>228000</v>
      </c>
      <c r="N74" s="70">
        <v>0.02</v>
      </c>
      <c r="O74" s="69">
        <f t="shared" si="15"/>
        <v>7.2</v>
      </c>
      <c r="P74" s="69">
        <f t="shared" si="16"/>
        <v>24</v>
      </c>
      <c r="Q74" s="64">
        <f t="shared" si="17"/>
        <v>4560</v>
      </c>
      <c r="R74" s="64">
        <f t="shared" si="19"/>
        <v>1368</v>
      </c>
      <c r="S74" s="64">
        <f t="shared" si="20"/>
        <v>3192</v>
      </c>
      <c r="T74" s="64">
        <f t="shared" si="18"/>
        <v>3192</v>
      </c>
      <c r="U74" s="75">
        <v>45199</v>
      </c>
      <c r="V74" s="75">
        <v>45291</v>
      </c>
      <c r="W74" s="77">
        <v>45182.9558333333</v>
      </c>
      <c r="X74" s="78" t="s">
        <v>662</v>
      </c>
      <c r="Y74" s="86" t="s">
        <v>663</v>
      </c>
      <c r="Z74" s="86" t="s">
        <v>657</v>
      </c>
      <c r="AA74" s="87"/>
      <c r="AB74" s="53" t="s">
        <v>464</v>
      </c>
      <c r="AC74" s="53">
        <v>1368</v>
      </c>
      <c r="AD74" s="53" t="s">
        <v>664</v>
      </c>
      <c r="AE74" s="53">
        <v>57522708</v>
      </c>
      <c r="AF74" s="88" t="s">
        <v>665</v>
      </c>
      <c r="AG74" s="78"/>
      <c r="AH74" s="78"/>
      <c r="AI74" s="96"/>
      <c r="AJ74" s="96"/>
      <c r="AK74" s="96"/>
    </row>
    <row r="75" s="38" customFormat="1" ht="33.75" outlineLevel="2" spans="1:37">
      <c r="A75" s="53">
        <v>68</v>
      </c>
      <c r="B75" s="53" t="s">
        <v>198</v>
      </c>
      <c r="C75" s="53" t="s">
        <v>666</v>
      </c>
      <c r="D75" s="56"/>
      <c r="E75" s="57" t="s">
        <v>667</v>
      </c>
      <c r="F75" s="57" t="s">
        <v>668</v>
      </c>
      <c r="G75" s="58" t="s">
        <v>669</v>
      </c>
      <c r="H75" s="57" t="s">
        <v>670</v>
      </c>
      <c r="I75" s="58" t="s">
        <v>671</v>
      </c>
      <c r="J75" s="67" t="s">
        <v>367</v>
      </c>
      <c r="K75" s="67">
        <v>1</v>
      </c>
      <c r="L75" s="68">
        <v>1003.4</v>
      </c>
      <c r="M75" s="69">
        <f t="shared" si="14"/>
        <v>1204080</v>
      </c>
      <c r="N75" s="70">
        <v>0.024</v>
      </c>
      <c r="O75" s="69">
        <f t="shared" si="15"/>
        <v>8.64</v>
      </c>
      <c r="P75" s="69">
        <f t="shared" si="16"/>
        <v>28.8</v>
      </c>
      <c r="Q75" s="64">
        <f t="shared" si="17"/>
        <v>28897.92</v>
      </c>
      <c r="R75" s="64">
        <f t="shared" si="19"/>
        <v>8669.376</v>
      </c>
      <c r="S75" s="64">
        <f t="shared" si="20"/>
        <v>20228.544</v>
      </c>
      <c r="T75" s="64">
        <f t="shared" si="18"/>
        <v>20228.544</v>
      </c>
      <c r="U75" s="75">
        <v>45211</v>
      </c>
      <c r="V75" s="75">
        <v>45291</v>
      </c>
      <c r="W75" s="77">
        <v>45183.4230671296</v>
      </c>
      <c r="X75" s="78" t="s">
        <v>672</v>
      </c>
      <c r="Y75" s="86" t="s">
        <v>673</v>
      </c>
      <c r="Z75" s="86" t="s">
        <v>667</v>
      </c>
      <c r="AA75" s="87"/>
      <c r="AB75" s="53" t="s">
        <v>674</v>
      </c>
      <c r="AC75" s="53">
        <v>8669.38</v>
      </c>
      <c r="AD75" s="53" t="s">
        <v>667</v>
      </c>
      <c r="AE75" s="53">
        <v>19028856</v>
      </c>
      <c r="AF75" s="78" t="s">
        <v>675</v>
      </c>
      <c r="AG75" s="78"/>
      <c r="AH75" s="78"/>
      <c r="AI75" s="96"/>
      <c r="AJ75" s="96"/>
      <c r="AK75" s="96"/>
    </row>
    <row r="76" s="38" customFormat="1" ht="90" outlineLevel="2" spans="1:37">
      <c r="A76" s="53">
        <v>69</v>
      </c>
      <c r="B76" s="53" t="s">
        <v>198</v>
      </c>
      <c r="C76" s="53" t="s">
        <v>676</v>
      </c>
      <c r="D76" s="56"/>
      <c r="E76" s="57" t="s">
        <v>677</v>
      </c>
      <c r="F76" s="57" t="s">
        <v>678</v>
      </c>
      <c r="G76" s="58" t="s">
        <v>679</v>
      </c>
      <c r="H76" s="57" t="s">
        <v>680</v>
      </c>
      <c r="I76" s="58" t="s">
        <v>681</v>
      </c>
      <c r="J76" s="67" t="s">
        <v>367</v>
      </c>
      <c r="K76" s="67">
        <v>1</v>
      </c>
      <c r="L76" s="68">
        <v>433</v>
      </c>
      <c r="M76" s="69">
        <f t="shared" si="14"/>
        <v>519600</v>
      </c>
      <c r="N76" s="70">
        <v>0.026</v>
      </c>
      <c r="O76" s="69">
        <f t="shared" si="15"/>
        <v>9.36</v>
      </c>
      <c r="P76" s="69">
        <f t="shared" si="16"/>
        <v>31.2</v>
      </c>
      <c r="Q76" s="64">
        <f t="shared" si="17"/>
        <v>13509.6</v>
      </c>
      <c r="R76" s="64">
        <f t="shared" si="19"/>
        <v>4052.88</v>
      </c>
      <c r="S76" s="64">
        <f t="shared" si="20"/>
        <v>9456.72</v>
      </c>
      <c r="T76" s="64">
        <f t="shared" si="18"/>
        <v>9456.72</v>
      </c>
      <c r="U76" s="75">
        <v>45199</v>
      </c>
      <c r="V76" s="75">
        <v>45291</v>
      </c>
      <c r="W76" s="77">
        <v>45182.9628703704</v>
      </c>
      <c r="X76" s="78" t="s">
        <v>682</v>
      </c>
      <c r="Y76" s="86" t="s">
        <v>683</v>
      </c>
      <c r="Z76" s="86" t="s">
        <v>677</v>
      </c>
      <c r="AA76" s="87"/>
      <c r="AB76" s="53" t="s">
        <v>464</v>
      </c>
      <c r="AC76" s="53">
        <v>4052.88</v>
      </c>
      <c r="AD76" s="53" t="s">
        <v>677</v>
      </c>
      <c r="AE76" s="53">
        <v>56091707</v>
      </c>
      <c r="AF76" s="88" t="s">
        <v>684</v>
      </c>
      <c r="AG76" s="78"/>
      <c r="AH76" s="78"/>
      <c r="AI76" s="96"/>
      <c r="AJ76" s="96"/>
      <c r="AK76" s="96"/>
    </row>
    <row r="77" s="38" customFormat="1" ht="33.75" outlineLevel="2" spans="1:37">
      <c r="A77" s="53">
        <v>70</v>
      </c>
      <c r="B77" s="53" t="s">
        <v>198</v>
      </c>
      <c r="C77" s="53" t="s">
        <v>685</v>
      </c>
      <c r="D77" s="56"/>
      <c r="E77" s="57" t="s">
        <v>686</v>
      </c>
      <c r="F77" s="57" t="s">
        <v>687</v>
      </c>
      <c r="G77" s="58" t="s">
        <v>688</v>
      </c>
      <c r="H77" s="57" t="s">
        <v>689</v>
      </c>
      <c r="I77" s="58" t="s">
        <v>690</v>
      </c>
      <c r="J77" s="67" t="s">
        <v>367</v>
      </c>
      <c r="K77" s="67">
        <v>1</v>
      </c>
      <c r="L77" s="68">
        <v>215</v>
      </c>
      <c r="M77" s="69">
        <f t="shared" si="14"/>
        <v>258000</v>
      </c>
      <c r="N77" s="70">
        <v>0.02</v>
      </c>
      <c r="O77" s="69">
        <f t="shared" si="15"/>
        <v>7.2</v>
      </c>
      <c r="P77" s="69">
        <f t="shared" si="16"/>
        <v>24</v>
      </c>
      <c r="Q77" s="64">
        <f t="shared" si="17"/>
        <v>5160</v>
      </c>
      <c r="R77" s="64">
        <f t="shared" si="19"/>
        <v>1548</v>
      </c>
      <c r="S77" s="64">
        <f t="shared" si="20"/>
        <v>3612</v>
      </c>
      <c r="T77" s="64">
        <f t="shared" si="18"/>
        <v>3612</v>
      </c>
      <c r="U77" s="75">
        <v>45199</v>
      </c>
      <c r="V77" s="75">
        <v>45291</v>
      </c>
      <c r="W77" s="77">
        <v>45182.9793055556</v>
      </c>
      <c r="X77" s="78" t="s">
        <v>691</v>
      </c>
      <c r="Y77" s="86" t="s">
        <v>692</v>
      </c>
      <c r="Z77" s="86" t="s">
        <v>686</v>
      </c>
      <c r="AA77" s="87"/>
      <c r="AB77" s="53" t="s">
        <v>492</v>
      </c>
      <c r="AC77" s="53">
        <v>1548</v>
      </c>
      <c r="AD77" s="53" t="s">
        <v>493</v>
      </c>
      <c r="AE77" s="53">
        <v>64131409</v>
      </c>
      <c r="AF77" s="78" t="s">
        <v>693</v>
      </c>
      <c r="AG77" s="78"/>
      <c r="AH77" s="78"/>
      <c r="AI77" s="96"/>
      <c r="AJ77" s="96"/>
      <c r="AK77" s="96"/>
    </row>
    <row r="78" s="38" customFormat="1" ht="33.75" outlineLevel="2" spans="1:37">
      <c r="A78" s="53">
        <v>71</v>
      </c>
      <c r="B78" s="53" t="s">
        <v>198</v>
      </c>
      <c r="C78" s="53" t="s">
        <v>694</v>
      </c>
      <c r="D78" s="56"/>
      <c r="E78" s="57" t="s">
        <v>695</v>
      </c>
      <c r="F78" s="57" t="s">
        <v>696</v>
      </c>
      <c r="G78" s="58" t="s">
        <v>697</v>
      </c>
      <c r="H78" s="57" t="s">
        <v>698</v>
      </c>
      <c r="I78" s="58" t="s">
        <v>699</v>
      </c>
      <c r="J78" s="67" t="s">
        <v>367</v>
      </c>
      <c r="K78" s="67">
        <v>1</v>
      </c>
      <c r="L78" s="68">
        <v>876</v>
      </c>
      <c r="M78" s="69">
        <f t="shared" si="14"/>
        <v>1051200</v>
      </c>
      <c r="N78" s="70">
        <v>0.02</v>
      </c>
      <c r="O78" s="69">
        <f t="shared" si="15"/>
        <v>7.2</v>
      </c>
      <c r="P78" s="69">
        <f t="shared" si="16"/>
        <v>24</v>
      </c>
      <c r="Q78" s="64">
        <f t="shared" si="17"/>
        <v>21024</v>
      </c>
      <c r="R78" s="64">
        <f t="shared" si="19"/>
        <v>6307.2</v>
      </c>
      <c r="S78" s="64">
        <f t="shared" si="20"/>
        <v>14716.8</v>
      </c>
      <c r="T78" s="64">
        <f t="shared" si="18"/>
        <v>14716.8</v>
      </c>
      <c r="U78" s="75">
        <v>45211</v>
      </c>
      <c r="V78" s="75">
        <v>45291</v>
      </c>
      <c r="W78" s="77">
        <v>45182.9413194444</v>
      </c>
      <c r="X78" s="78" t="s">
        <v>700</v>
      </c>
      <c r="Y78" s="86" t="s">
        <v>701</v>
      </c>
      <c r="Z78" s="86" t="s">
        <v>695</v>
      </c>
      <c r="AA78" s="87"/>
      <c r="AB78" s="53" t="s">
        <v>390</v>
      </c>
      <c r="AC78" s="53">
        <v>6307.2</v>
      </c>
      <c r="AD78" s="53" t="s">
        <v>695</v>
      </c>
      <c r="AE78" s="53">
        <v>60754811</v>
      </c>
      <c r="AF78" s="88" t="s">
        <v>702</v>
      </c>
      <c r="AG78" s="78"/>
      <c r="AH78" s="78"/>
      <c r="AI78" s="96"/>
      <c r="AJ78" s="96"/>
      <c r="AK78" s="96"/>
    </row>
    <row r="79" s="38" customFormat="1" ht="56.25" outlineLevel="2" spans="1:37">
      <c r="A79" s="53">
        <v>72</v>
      </c>
      <c r="B79" s="53" t="s">
        <v>198</v>
      </c>
      <c r="C79" s="53" t="s">
        <v>703</v>
      </c>
      <c r="D79" s="56"/>
      <c r="E79" s="57" t="s">
        <v>704</v>
      </c>
      <c r="F79" s="57" t="s">
        <v>705</v>
      </c>
      <c r="G79" s="58" t="s">
        <v>706</v>
      </c>
      <c r="H79" s="57" t="s">
        <v>707</v>
      </c>
      <c r="I79" s="58" t="s">
        <v>708</v>
      </c>
      <c r="J79" s="67" t="s">
        <v>367</v>
      </c>
      <c r="K79" s="67">
        <v>1</v>
      </c>
      <c r="L79" s="68">
        <v>420</v>
      </c>
      <c r="M79" s="69">
        <f t="shared" si="14"/>
        <v>504000</v>
      </c>
      <c r="N79" s="70">
        <v>0.026</v>
      </c>
      <c r="O79" s="69">
        <f t="shared" si="15"/>
        <v>9.36</v>
      </c>
      <c r="P79" s="69">
        <f t="shared" si="16"/>
        <v>31.2</v>
      </c>
      <c r="Q79" s="64">
        <f t="shared" si="17"/>
        <v>13104</v>
      </c>
      <c r="R79" s="64">
        <f t="shared" si="19"/>
        <v>3931.2</v>
      </c>
      <c r="S79" s="64">
        <f t="shared" si="20"/>
        <v>9172.8</v>
      </c>
      <c r="T79" s="64">
        <f t="shared" si="18"/>
        <v>9172.8</v>
      </c>
      <c r="U79" s="75">
        <v>45211</v>
      </c>
      <c r="V79" s="75">
        <v>45291</v>
      </c>
      <c r="W79" s="77">
        <v>45182.9840046296</v>
      </c>
      <c r="X79" s="78" t="s">
        <v>709</v>
      </c>
      <c r="Y79" s="86" t="s">
        <v>710</v>
      </c>
      <c r="Z79" s="86" t="s">
        <v>704</v>
      </c>
      <c r="AA79" s="87"/>
      <c r="AB79" s="53" t="s">
        <v>436</v>
      </c>
      <c r="AC79" s="53">
        <v>3931.2</v>
      </c>
      <c r="AD79" s="53" t="s">
        <v>704</v>
      </c>
      <c r="AE79" s="53">
        <v>41963845</v>
      </c>
      <c r="AF79" s="78" t="s">
        <v>711</v>
      </c>
      <c r="AG79" s="78"/>
      <c r="AH79" s="78"/>
      <c r="AI79" s="96"/>
      <c r="AJ79" s="96"/>
      <c r="AK79" s="96"/>
    </row>
    <row r="80" s="38" customFormat="1" ht="33.75" outlineLevel="2" spans="1:37">
      <c r="A80" s="53">
        <v>73</v>
      </c>
      <c r="B80" s="53" t="s">
        <v>198</v>
      </c>
      <c r="C80" s="53" t="s">
        <v>712</v>
      </c>
      <c r="D80" s="56"/>
      <c r="E80" s="57" t="s">
        <v>713</v>
      </c>
      <c r="F80" s="57" t="s">
        <v>714</v>
      </c>
      <c r="G80" s="58" t="s">
        <v>715</v>
      </c>
      <c r="H80" s="57" t="s">
        <v>716</v>
      </c>
      <c r="I80" s="58" t="s">
        <v>717</v>
      </c>
      <c r="J80" s="67" t="s">
        <v>367</v>
      </c>
      <c r="K80" s="67">
        <v>1</v>
      </c>
      <c r="L80" s="68">
        <v>860</v>
      </c>
      <c r="M80" s="69">
        <f t="shared" si="14"/>
        <v>1032000</v>
      </c>
      <c r="N80" s="70">
        <v>0.02</v>
      </c>
      <c r="O80" s="69">
        <f t="shared" si="15"/>
        <v>7.2</v>
      </c>
      <c r="P80" s="69">
        <f t="shared" si="16"/>
        <v>24</v>
      </c>
      <c r="Q80" s="64">
        <f t="shared" si="17"/>
        <v>20640</v>
      </c>
      <c r="R80" s="64">
        <f t="shared" si="19"/>
        <v>6192</v>
      </c>
      <c r="S80" s="64">
        <f t="shared" si="20"/>
        <v>14448</v>
      </c>
      <c r="T80" s="64">
        <f t="shared" si="18"/>
        <v>14448</v>
      </c>
      <c r="U80" s="75">
        <v>45199</v>
      </c>
      <c r="V80" s="75">
        <v>45291</v>
      </c>
      <c r="W80" s="77">
        <v>45182.9581712963</v>
      </c>
      <c r="X80" s="78" t="s">
        <v>718</v>
      </c>
      <c r="Y80" s="86" t="s">
        <v>719</v>
      </c>
      <c r="Z80" s="86" t="s">
        <v>713</v>
      </c>
      <c r="AA80" s="87"/>
      <c r="AB80" s="53" t="s">
        <v>370</v>
      </c>
      <c r="AC80" s="53">
        <v>6192</v>
      </c>
      <c r="AD80" s="53" t="s">
        <v>713</v>
      </c>
      <c r="AE80" s="53">
        <v>53907265</v>
      </c>
      <c r="AF80" s="88" t="s">
        <v>720</v>
      </c>
      <c r="AG80" s="78"/>
      <c r="AH80" s="78"/>
      <c r="AI80" s="96"/>
      <c r="AJ80" s="96"/>
      <c r="AK80" s="96"/>
    </row>
    <row r="81" s="38" customFormat="1" ht="78.75" outlineLevel="2" spans="1:37">
      <c r="A81" s="53">
        <v>74</v>
      </c>
      <c r="B81" s="53" t="s">
        <v>198</v>
      </c>
      <c r="C81" s="53" t="s">
        <v>721</v>
      </c>
      <c r="D81" s="56"/>
      <c r="E81" s="57" t="s">
        <v>722</v>
      </c>
      <c r="F81" s="57" t="s">
        <v>723</v>
      </c>
      <c r="G81" s="58" t="s">
        <v>724</v>
      </c>
      <c r="H81" s="57" t="s">
        <v>725</v>
      </c>
      <c r="I81" s="58" t="s">
        <v>726</v>
      </c>
      <c r="J81" s="67" t="s">
        <v>367</v>
      </c>
      <c r="K81" s="67">
        <v>1</v>
      </c>
      <c r="L81" s="68">
        <v>540</v>
      </c>
      <c r="M81" s="69">
        <f t="shared" si="14"/>
        <v>648000</v>
      </c>
      <c r="N81" s="70">
        <v>0.026</v>
      </c>
      <c r="O81" s="69">
        <f t="shared" si="15"/>
        <v>9.36</v>
      </c>
      <c r="P81" s="69">
        <f t="shared" si="16"/>
        <v>31.2</v>
      </c>
      <c r="Q81" s="64">
        <f t="shared" si="17"/>
        <v>16848</v>
      </c>
      <c r="R81" s="64">
        <f t="shared" si="19"/>
        <v>5054.4</v>
      </c>
      <c r="S81" s="64">
        <f t="shared" si="20"/>
        <v>11793.6</v>
      </c>
      <c r="T81" s="64">
        <f t="shared" si="18"/>
        <v>11793.6</v>
      </c>
      <c r="U81" s="75">
        <v>45211</v>
      </c>
      <c r="V81" s="75">
        <v>45291</v>
      </c>
      <c r="W81" s="77">
        <v>45182.9723032407</v>
      </c>
      <c r="X81" s="78" t="s">
        <v>727</v>
      </c>
      <c r="Y81" s="86" t="s">
        <v>728</v>
      </c>
      <c r="Z81" s="86" t="s">
        <v>722</v>
      </c>
      <c r="AA81" s="87"/>
      <c r="AB81" s="53" t="s">
        <v>455</v>
      </c>
      <c r="AC81" s="64">
        <v>5054.4</v>
      </c>
      <c r="AD81" s="53" t="s">
        <v>722</v>
      </c>
      <c r="AE81" s="53">
        <v>26825187</v>
      </c>
      <c r="AF81" s="88" t="s">
        <v>729</v>
      </c>
      <c r="AG81" s="78"/>
      <c r="AH81" s="78"/>
      <c r="AI81" s="96"/>
      <c r="AJ81" s="96"/>
      <c r="AK81" s="96"/>
    </row>
    <row r="82" s="38" customFormat="1" ht="33.75" outlineLevel="2" spans="1:37">
      <c r="A82" s="53">
        <v>75</v>
      </c>
      <c r="B82" s="53" t="s">
        <v>198</v>
      </c>
      <c r="C82" s="53" t="s">
        <v>730</v>
      </c>
      <c r="D82" s="56"/>
      <c r="E82" s="57" t="s">
        <v>731</v>
      </c>
      <c r="F82" s="57" t="s">
        <v>732</v>
      </c>
      <c r="G82" s="58" t="s">
        <v>520</v>
      </c>
      <c r="H82" s="57" t="s">
        <v>733</v>
      </c>
      <c r="I82" s="58" t="s">
        <v>734</v>
      </c>
      <c r="J82" s="67" t="s">
        <v>367</v>
      </c>
      <c r="K82" s="67">
        <v>1</v>
      </c>
      <c r="L82" s="68">
        <v>300</v>
      </c>
      <c r="M82" s="69">
        <f t="shared" si="14"/>
        <v>360000</v>
      </c>
      <c r="N82" s="70">
        <v>0.026</v>
      </c>
      <c r="O82" s="69">
        <f t="shared" si="15"/>
        <v>9.36</v>
      </c>
      <c r="P82" s="69">
        <f t="shared" si="16"/>
        <v>31.2</v>
      </c>
      <c r="Q82" s="64">
        <f t="shared" si="17"/>
        <v>9360</v>
      </c>
      <c r="R82" s="64">
        <f t="shared" si="19"/>
        <v>2808</v>
      </c>
      <c r="S82" s="64">
        <f t="shared" si="20"/>
        <v>6552</v>
      </c>
      <c r="T82" s="64">
        <f t="shared" si="18"/>
        <v>6552</v>
      </c>
      <c r="U82" s="75">
        <v>45211</v>
      </c>
      <c r="V82" s="75">
        <v>45291</v>
      </c>
      <c r="W82" s="77">
        <v>45183.4250810185</v>
      </c>
      <c r="X82" s="78" t="s">
        <v>735</v>
      </c>
      <c r="Y82" s="86" t="s">
        <v>736</v>
      </c>
      <c r="Z82" s="86" t="s">
        <v>731</v>
      </c>
      <c r="AA82" s="87"/>
      <c r="AB82" s="53" t="s">
        <v>481</v>
      </c>
      <c r="AC82" s="53">
        <v>2808</v>
      </c>
      <c r="AD82" s="53" t="s">
        <v>731</v>
      </c>
      <c r="AE82" s="157" t="s">
        <v>737</v>
      </c>
      <c r="AF82" s="88" t="s">
        <v>738</v>
      </c>
      <c r="AG82" s="78"/>
      <c r="AH82" s="78"/>
      <c r="AI82" s="96"/>
      <c r="AJ82" s="96"/>
      <c r="AK82" s="96"/>
    </row>
    <row r="83" s="38" customFormat="1" ht="33.75" outlineLevel="2" spans="1:37">
      <c r="A83" s="53">
        <v>76</v>
      </c>
      <c r="B83" s="53" t="s">
        <v>198</v>
      </c>
      <c r="C83" s="53" t="s">
        <v>739</v>
      </c>
      <c r="D83" s="56"/>
      <c r="E83" s="57" t="s">
        <v>740</v>
      </c>
      <c r="F83" s="57" t="s">
        <v>741</v>
      </c>
      <c r="G83" s="58" t="s">
        <v>315</v>
      </c>
      <c r="H83" s="57" t="s">
        <v>742</v>
      </c>
      <c r="I83" s="58" t="s">
        <v>743</v>
      </c>
      <c r="J83" s="67" t="s">
        <v>367</v>
      </c>
      <c r="K83" s="67">
        <v>1</v>
      </c>
      <c r="L83" s="68">
        <v>300</v>
      </c>
      <c r="M83" s="69">
        <f t="shared" si="14"/>
        <v>360000</v>
      </c>
      <c r="N83" s="70">
        <v>0.024</v>
      </c>
      <c r="O83" s="69">
        <f t="shared" si="15"/>
        <v>8.64</v>
      </c>
      <c r="P83" s="69">
        <f t="shared" si="16"/>
        <v>28.8</v>
      </c>
      <c r="Q83" s="64">
        <f t="shared" si="17"/>
        <v>8640</v>
      </c>
      <c r="R83" s="64">
        <f t="shared" si="19"/>
        <v>2592</v>
      </c>
      <c r="S83" s="64">
        <f t="shared" si="20"/>
        <v>6048</v>
      </c>
      <c r="T83" s="64">
        <f t="shared" si="18"/>
        <v>6048</v>
      </c>
      <c r="U83" s="75">
        <v>45199</v>
      </c>
      <c r="V83" s="75">
        <v>45291</v>
      </c>
      <c r="W83" s="77">
        <v>45182.9746412037</v>
      </c>
      <c r="X83" s="78" t="s">
        <v>744</v>
      </c>
      <c r="Y83" s="86" t="s">
        <v>745</v>
      </c>
      <c r="Z83" s="86" t="s">
        <v>740</v>
      </c>
      <c r="AA83" s="87"/>
      <c r="AB83" s="53" t="s">
        <v>492</v>
      </c>
      <c r="AC83" s="53">
        <v>2592</v>
      </c>
      <c r="AD83" s="53" t="s">
        <v>493</v>
      </c>
      <c r="AE83" s="53">
        <v>44296989</v>
      </c>
      <c r="AF83" s="78" t="s">
        <v>746</v>
      </c>
      <c r="AG83" s="78"/>
      <c r="AH83" s="78"/>
      <c r="AI83" s="96"/>
      <c r="AJ83" s="96"/>
      <c r="AK83" s="96"/>
    </row>
    <row r="84" s="38" customFormat="1" ht="33.75" outlineLevel="2" spans="1:37">
      <c r="A84" s="53">
        <v>77</v>
      </c>
      <c r="B84" s="53" t="s">
        <v>198</v>
      </c>
      <c r="C84" s="53" t="s">
        <v>747</v>
      </c>
      <c r="D84" s="56"/>
      <c r="E84" s="57" t="s">
        <v>748</v>
      </c>
      <c r="F84" s="57" t="s">
        <v>749</v>
      </c>
      <c r="G84" s="58" t="s">
        <v>750</v>
      </c>
      <c r="H84" s="57" t="s">
        <v>751</v>
      </c>
      <c r="I84" s="58" t="s">
        <v>752</v>
      </c>
      <c r="J84" s="67" t="s">
        <v>367</v>
      </c>
      <c r="K84" s="67">
        <v>1</v>
      </c>
      <c r="L84" s="68">
        <v>200</v>
      </c>
      <c r="M84" s="69">
        <f t="shared" si="14"/>
        <v>240000</v>
      </c>
      <c r="N84" s="70">
        <v>0.02</v>
      </c>
      <c r="O84" s="69">
        <f t="shared" si="15"/>
        <v>7.2</v>
      </c>
      <c r="P84" s="69">
        <f t="shared" si="16"/>
        <v>24</v>
      </c>
      <c r="Q84" s="64">
        <f t="shared" si="17"/>
        <v>4800</v>
      </c>
      <c r="R84" s="64">
        <f t="shared" si="19"/>
        <v>1440</v>
      </c>
      <c r="S84" s="64">
        <f t="shared" si="20"/>
        <v>3360</v>
      </c>
      <c r="T84" s="64">
        <f t="shared" si="18"/>
        <v>3360</v>
      </c>
      <c r="U84" s="75">
        <v>45211</v>
      </c>
      <c r="V84" s="75">
        <v>45291</v>
      </c>
      <c r="W84" s="77">
        <v>45182.9450115741</v>
      </c>
      <c r="X84" s="78" t="s">
        <v>753</v>
      </c>
      <c r="Y84" s="86" t="s">
        <v>754</v>
      </c>
      <c r="Z84" s="86" t="s">
        <v>748</v>
      </c>
      <c r="AA84" s="87"/>
      <c r="AB84" s="53" t="s">
        <v>514</v>
      </c>
      <c r="AC84" s="53">
        <v>1440</v>
      </c>
      <c r="AD84" s="53" t="s">
        <v>748</v>
      </c>
      <c r="AE84" s="53">
        <v>33125693</v>
      </c>
      <c r="AF84" s="88" t="s">
        <v>755</v>
      </c>
      <c r="AG84" s="78"/>
      <c r="AH84" s="78"/>
      <c r="AI84" s="96"/>
      <c r="AJ84" s="96"/>
      <c r="AK84" s="96"/>
    </row>
    <row r="85" s="38" customFormat="1" ht="33.75" outlineLevel="2" spans="1:37">
      <c r="A85" s="53">
        <v>78</v>
      </c>
      <c r="B85" s="53" t="s">
        <v>198</v>
      </c>
      <c r="C85" s="53" t="s">
        <v>756</v>
      </c>
      <c r="D85" s="56"/>
      <c r="E85" s="57" t="s">
        <v>757</v>
      </c>
      <c r="F85" s="57" t="s">
        <v>603</v>
      </c>
      <c r="G85" s="58" t="s">
        <v>539</v>
      </c>
      <c r="H85" s="57" t="s">
        <v>758</v>
      </c>
      <c r="I85" s="58" t="s">
        <v>759</v>
      </c>
      <c r="J85" s="67" t="s">
        <v>367</v>
      </c>
      <c r="K85" s="67">
        <v>1</v>
      </c>
      <c r="L85" s="68">
        <v>462</v>
      </c>
      <c r="M85" s="69">
        <f t="shared" si="14"/>
        <v>554400</v>
      </c>
      <c r="N85" s="70">
        <v>0.026</v>
      </c>
      <c r="O85" s="69">
        <f t="shared" si="15"/>
        <v>9.36</v>
      </c>
      <c r="P85" s="69">
        <f t="shared" si="16"/>
        <v>31.2</v>
      </c>
      <c r="Q85" s="64">
        <f t="shared" si="17"/>
        <v>14414.4</v>
      </c>
      <c r="R85" s="64">
        <f t="shared" si="19"/>
        <v>4324.32</v>
      </c>
      <c r="S85" s="64">
        <f t="shared" si="20"/>
        <v>10090.08</v>
      </c>
      <c r="T85" s="64">
        <f t="shared" si="18"/>
        <v>10090.08</v>
      </c>
      <c r="U85" s="75">
        <v>45199</v>
      </c>
      <c r="V85" s="75">
        <v>45291</v>
      </c>
      <c r="W85" s="77">
        <v>45182.9957407407</v>
      </c>
      <c r="X85" s="78" t="s">
        <v>760</v>
      </c>
      <c r="Y85" s="86" t="s">
        <v>761</v>
      </c>
      <c r="Z85" s="86" t="s">
        <v>757</v>
      </c>
      <c r="AA85" s="87"/>
      <c r="AB85" s="53" t="s">
        <v>370</v>
      </c>
      <c r="AC85" s="53">
        <v>4324.32</v>
      </c>
      <c r="AD85" s="53" t="s">
        <v>757</v>
      </c>
      <c r="AE85" s="157" t="s">
        <v>762</v>
      </c>
      <c r="AF85" s="88" t="s">
        <v>763</v>
      </c>
      <c r="AG85" s="78"/>
      <c r="AH85" s="78"/>
      <c r="AI85" s="96"/>
      <c r="AJ85" s="96"/>
      <c r="AK85" s="96"/>
    </row>
    <row r="86" s="38" customFormat="1" ht="33.75" outlineLevel="2" spans="1:37">
      <c r="A86" s="53">
        <v>79</v>
      </c>
      <c r="B86" s="53" t="s">
        <v>198</v>
      </c>
      <c r="C86" s="53" t="s">
        <v>764</v>
      </c>
      <c r="D86" s="56"/>
      <c r="E86" s="57" t="s">
        <v>765</v>
      </c>
      <c r="F86" s="57" t="s">
        <v>766</v>
      </c>
      <c r="G86" s="58" t="s">
        <v>767</v>
      </c>
      <c r="H86" s="57" t="s">
        <v>768</v>
      </c>
      <c r="I86" s="58" t="s">
        <v>769</v>
      </c>
      <c r="J86" s="67" t="s">
        <v>367</v>
      </c>
      <c r="K86" s="67">
        <v>1</v>
      </c>
      <c r="L86" s="68">
        <v>270</v>
      </c>
      <c r="M86" s="69">
        <f t="shared" si="14"/>
        <v>324000</v>
      </c>
      <c r="N86" s="70">
        <v>0.026</v>
      </c>
      <c r="O86" s="69">
        <f t="shared" si="15"/>
        <v>9.36</v>
      </c>
      <c r="P86" s="69">
        <f t="shared" si="16"/>
        <v>31.2</v>
      </c>
      <c r="Q86" s="64">
        <f t="shared" si="17"/>
        <v>8424</v>
      </c>
      <c r="R86" s="64">
        <f t="shared" si="19"/>
        <v>2527.2</v>
      </c>
      <c r="S86" s="64">
        <f t="shared" si="20"/>
        <v>5896.8</v>
      </c>
      <c r="T86" s="64">
        <f t="shared" si="18"/>
        <v>5896.8</v>
      </c>
      <c r="U86" s="75">
        <v>45199</v>
      </c>
      <c r="V86" s="75">
        <v>45291</v>
      </c>
      <c r="W86" s="77">
        <v>45183.0121990741</v>
      </c>
      <c r="X86" s="78" t="s">
        <v>770</v>
      </c>
      <c r="Y86" s="86" t="s">
        <v>771</v>
      </c>
      <c r="Z86" s="86" t="s">
        <v>765</v>
      </c>
      <c r="AA86" s="87"/>
      <c r="AB86" s="53" t="s">
        <v>370</v>
      </c>
      <c r="AC86" s="53">
        <v>2527.2</v>
      </c>
      <c r="AD86" s="53" t="s">
        <v>757</v>
      </c>
      <c r="AE86" s="53">
        <v>36716268</v>
      </c>
      <c r="AF86" s="88" t="s">
        <v>772</v>
      </c>
      <c r="AG86" s="78"/>
      <c r="AH86" s="78"/>
      <c r="AI86" s="96"/>
      <c r="AJ86" s="96"/>
      <c r="AK86" s="96"/>
    </row>
    <row r="87" s="38" customFormat="1" ht="45" outlineLevel="2" spans="1:37">
      <c r="A87" s="53">
        <v>80</v>
      </c>
      <c r="B87" s="53" t="s">
        <v>198</v>
      </c>
      <c r="C87" s="53" t="s">
        <v>773</v>
      </c>
      <c r="D87" s="56"/>
      <c r="E87" s="57" t="s">
        <v>774</v>
      </c>
      <c r="F87" s="57" t="s">
        <v>775</v>
      </c>
      <c r="G87" s="58" t="s">
        <v>776</v>
      </c>
      <c r="H87" s="57" t="s">
        <v>777</v>
      </c>
      <c r="I87" s="58" t="s">
        <v>778</v>
      </c>
      <c r="J87" s="67" t="s">
        <v>367</v>
      </c>
      <c r="K87" s="67">
        <v>1</v>
      </c>
      <c r="L87" s="68">
        <v>464</v>
      </c>
      <c r="M87" s="69">
        <f t="shared" si="14"/>
        <v>556800</v>
      </c>
      <c r="N87" s="70">
        <v>0.026</v>
      </c>
      <c r="O87" s="69">
        <f t="shared" si="15"/>
        <v>9.36</v>
      </c>
      <c r="P87" s="69">
        <f t="shared" si="16"/>
        <v>31.2</v>
      </c>
      <c r="Q87" s="64">
        <f t="shared" si="17"/>
        <v>14476.8</v>
      </c>
      <c r="R87" s="64">
        <f t="shared" si="19"/>
        <v>4343.04</v>
      </c>
      <c r="S87" s="64">
        <f t="shared" si="20"/>
        <v>10133.76</v>
      </c>
      <c r="T87" s="64">
        <f t="shared" si="18"/>
        <v>10133.76</v>
      </c>
      <c r="U87" s="75">
        <v>45211</v>
      </c>
      <c r="V87" s="75">
        <v>45291</v>
      </c>
      <c r="W87" s="77">
        <v>45182.9366550926</v>
      </c>
      <c r="X87" s="78" t="s">
        <v>779</v>
      </c>
      <c r="Y87" s="86" t="s">
        <v>780</v>
      </c>
      <c r="Z87" s="86" t="s">
        <v>774</v>
      </c>
      <c r="AA87" s="87"/>
      <c r="AB87" s="53" t="s">
        <v>390</v>
      </c>
      <c r="AC87" s="53">
        <v>4343.04</v>
      </c>
      <c r="AD87" s="53" t="s">
        <v>774</v>
      </c>
      <c r="AE87" s="53">
        <v>34714258</v>
      </c>
      <c r="AF87" s="88" t="s">
        <v>781</v>
      </c>
      <c r="AG87" s="78"/>
      <c r="AH87" s="78"/>
      <c r="AI87" s="96"/>
      <c r="AJ87" s="96"/>
      <c r="AK87" s="96"/>
    </row>
    <row r="88" s="38" customFormat="1" ht="33.75" outlineLevel="2" spans="1:37">
      <c r="A88" s="53">
        <v>81</v>
      </c>
      <c r="B88" s="53" t="s">
        <v>198</v>
      </c>
      <c r="C88" s="53" t="s">
        <v>782</v>
      </c>
      <c r="D88" s="56"/>
      <c r="E88" s="57" t="s">
        <v>783</v>
      </c>
      <c r="F88" s="57" t="s">
        <v>784</v>
      </c>
      <c r="G88" s="58" t="s">
        <v>785</v>
      </c>
      <c r="H88" s="57" t="s">
        <v>786</v>
      </c>
      <c r="I88" s="58" t="s">
        <v>787</v>
      </c>
      <c r="J88" s="67" t="s">
        <v>367</v>
      </c>
      <c r="K88" s="67">
        <v>1</v>
      </c>
      <c r="L88" s="68">
        <v>255</v>
      </c>
      <c r="M88" s="69">
        <f t="shared" si="14"/>
        <v>306000</v>
      </c>
      <c r="N88" s="70">
        <v>0.026</v>
      </c>
      <c r="O88" s="69">
        <f t="shared" si="15"/>
        <v>9.36</v>
      </c>
      <c r="P88" s="69">
        <f t="shared" si="16"/>
        <v>31.2</v>
      </c>
      <c r="Q88" s="64">
        <f t="shared" si="17"/>
        <v>7956</v>
      </c>
      <c r="R88" s="64">
        <f t="shared" si="19"/>
        <v>2386.8</v>
      </c>
      <c r="S88" s="64">
        <f t="shared" si="20"/>
        <v>5569.2</v>
      </c>
      <c r="T88" s="64">
        <f t="shared" ref="T88:T151" si="21">Q88-R88</f>
        <v>5569.2</v>
      </c>
      <c r="U88" s="75">
        <v>45199</v>
      </c>
      <c r="V88" s="75">
        <v>45291</v>
      </c>
      <c r="W88" s="77">
        <v>45182.9605092593</v>
      </c>
      <c r="X88" s="78" t="s">
        <v>788</v>
      </c>
      <c r="Y88" s="86" t="s">
        <v>789</v>
      </c>
      <c r="Z88" s="86" t="s">
        <v>783</v>
      </c>
      <c r="AA88" s="87"/>
      <c r="AB88" s="53" t="s">
        <v>790</v>
      </c>
      <c r="AC88" s="64">
        <v>5446.8</v>
      </c>
      <c r="AD88" s="53" t="s">
        <v>791</v>
      </c>
      <c r="AE88" s="53">
        <v>82978742</v>
      </c>
      <c r="AF88" s="88" t="s">
        <v>792</v>
      </c>
      <c r="AG88" s="78"/>
      <c r="AH88" s="78"/>
      <c r="AI88" s="96"/>
      <c r="AJ88" s="96"/>
      <c r="AK88" s="96"/>
    </row>
    <row r="89" s="38" customFormat="1" ht="33.75" outlineLevel="2" spans="1:37">
      <c r="A89" s="53">
        <v>82</v>
      </c>
      <c r="B89" s="53" t="s">
        <v>198</v>
      </c>
      <c r="C89" s="53" t="s">
        <v>793</v>
      </c>
      <c r="D89" s="56"/>
      <c r="E89" s="57" t="s">
        <v>791</v>
      </c>
      <c r="F89" s="57" t="s">
        <v>784</v>
      </c>
      <c r="G89" s="58" t="s">
        <v>794</v>
      </c>
      <c r="H89" s="57" t="s">
        <v>786</v>
      </c>
      <c r="I89" s="58" t="s">
        <v>795</v>
      </c>
      <c r="J89" s="67" t="s">
        <v>367</v>
      </c>
      <c r="K89" s="67">
        <v>1</v>
      </c>
      <c r="L89" s="68">
        <v>200</v>
      </c>
      <c r="M89" s="69">
        <f t="shared" si="14"/>
        <v>240000</v>
      </c>
      <c r="N89" s="70">
        <v>0.026</v>
      </c>
      <c r="O89" s="69">
        <f t="shared" si="15"/>
        <v>9.36</v>
      </c>
      <c r="P89" s="69">
        <f t="shared" si="16"/>
        <v>31.2</v>
      </c>
      <c r="Q89" s="64">
        <f t="shared" si="17"/>
        <v>6240</v>
      </c>
      <c r="R89" s="64">
        <f t="shared" si="19"/>
        <v>1872</v>
      </c>
      <c r="S89" s="64">
        <f t="shared" si="20"/>
        <v>4368</v>
      </c>
      <c r="T89" s="64">
        <f t="shared" si="21"/>
        <v>4368</v>
      </c>
      <c r="U89" s="75">
        <v>45199</v>
      </c>
      <c r="V89" s="75">
        <v>45291</v>
      </c>
      <c r="W89" s="77">
        <v>45182.9769675926</v>
      </c>
      <c r="X89" s="78" t="s">
        <v>796</v>
      </c>
      <c r="Y89" s="86" t="s">
        <v>797</v>
      </c>
      <c r="Z89" s="86" t="s">
        <v>791</v>
      </c>
      <c r="AA89" s="87"/>
      <c r="AB89" s="53" t="s">
        <v>790</v>
      </c>
      <c r="AC89" s="64">
        <v>4272</v>
      </c>
      <c r="AD89" s="53" t="s">
        <v>791</v>
      </c>
      <c r="AE89" s="53">
        <v>79105742</v>
      </c>
      <c r="AF89" s="88" t="s">
        <v>798</v>
      </c>
      <c r="AG89" s="78"/>
      <c r="AH89" s="78"/>
      <c r="AI89" s="96"/>
      <c r="AJ89" s="96"/>
      <c r="AK89" s="96"/>
    </row>
    <row r="90" s="38" customFormat="1" ht="67.5" outlineLevel="2" spans="1:37">
      <c r="A90" s="53">
        <v>83</v>
      </c>
      <c r="B90" s="53" t="s">
        <v>80</v>
      </c>
      <c r="C90" s="53" t="s">
        <v>799</v>
      </c>
      <c r="D90" s="56"/>
      <c r="E90" s="57" t="s">
        <v>800</v>
      </c>
      <c r="F90" s="57" t="s">
        <v>801</v>
      </c>
      <c r="G90" s="58" t="s">
        <v>802</v>
      </c>
      <c r="H90" s="57" t="s">
        <v>803</v>
      </c>
      <c r="I90" s="58" t="s">
        <v>804</v>
      </c>
      <c r="J90" s="67" t="s">
        <v>367</v>
      </c>
      <c r="K90" s="67">
        <v>1</v>
      </c>
      <c r="L90" s="68">
        <v>220</v>
      </c>
      <c r="M90" s="69">
        <f t="shared" si="14"/>
        <v>264000</v>
      </c>
      <c r="N90" s="70">
        <v>0.026</v>
      </c>
      <c r="O90" s="69">
        <f t="shared" si="15"/>
        <v>9.36</v>
      </c>
      <c r="P90" s="69">
        <f t="shared" si="16"/>
        <v>31.2</v>
      </c>
      <c r="Q90" s="64">
        <f t="shared" si="17"/>
        <v>6864</v>
      </c>
      <c r="R90" s="64">
        <f t="shared" si="19"/>
        <v>2059.2</v>
      </c>
      <c r="S90" s="64">
        <f t="shared" si="20"/>
        <v>4804.8</v>
      </c>
      <c r="T90" s="64">
        <f t="shared" si="21"/>
        <v>4804.8</v>
      </c>
      <c r="U90" s="75">
        <v>45199</v>
      </c>
      <c r="V90" s="75">
        <v>45291</v>
      </c>
      <c r="W90" s="77">
        <v>45181.7615856481</v>
      </c>
      <c r="X90" s="78" t="s">
        <v>805</v>
      </c>
      <c r="Y90" s="86" t="s">
        <v>806</v>
      </c>
      <c r="Z90" s="86" t="s">
        <v>800</v>
      </c>
      <c r="AA90" s="87"/>
      <c r="AB90" s="53" t="s">
        <v>807</v>
      </c>
      <c r="AC90" s="53">
        <v>3003</v>
      </c>
      <c r="AD90" s="53" t="s">
        <v>800</v>
      </c>
      <c r="AE90" s="53">
        <v>82704171</v>
      </c>
      <c r="AF90" s="78" t="s">
        <v>808</v>
      </c>
      <c r="AG90" s="78"/>
      <c r="AH90" s="78"/>
      <c r="AI90" s="96"/>
      <c r="AJ90" s="96"/>
      <c r="AK90" s="96"/>
    </row>
    <row r="91" s="38" customFormat="1" ht="33.75" outlineLevel="2" spans="1:37">
      <c r="A91" s="53">
        <v>84</v>
      </c>
      <c r="B91" s="53" t="s">
        <v>80</v>
      </c>
      <c r="C91" s="53" t="s">
        <v>809</v>
      </c>
      <c r="D91" s="56"/>
      <c r="E91" s="57" t="s">
        <v>810</v>
      </c>
      <c r="F91" s="57" t="s">
        <v>811</v>
      </c>
      <c r="G91" s="58" t="s">
        <v>812</v>
      </c>
      <c r="H91" s="57" t="s">
        <v>813</v>
      </c>
      <c r="I91" s="58" t="s">
        <v>814</v>
      </c>
      <c r="J91" s="67" t="s">
        <v>367</v>
      </c>
      <c r="K91" s="67">
        <v>1</v>
      </c>
      <c r="L91" s="68">
        <v>210</v>
      </c>
      <c r="M91" s="69">
        <f t="shared" si="14"/>
        <v>252000</v>
      </c>
      <c r="N91" s="70">
        <v>0.026</v>
      </c>
      <c r="O91" s="69">
        <f t="shared" si="15"/>
        <v>9.36</v>
      </c>
      <c r="P91" s="69">
        <f t="shared" si="16"/>
        <v>31.2</v>
      </c>
      <c r="Q91" s="64">
        <f t="shared" si="17"/>
        <v>6552</v>
      </c>
      <c r="R91" s="64">
        <f t="shared" si="19"/>
        <v>1965.6</v>
      </c>
      <c r="S91" s="64">
        <f t="shared" si="20"/>
        <v>4586.4</v>
      </c>
      <c r="T91" s="64">
        <f t="shared" si="21"/>
        <v>4586.4</v>
      </c>
      <c r="U91" s="75">
        <v>45199</v>
      </c>
      <c r="V91" s="75">
        <v>45291</v>
      </c>
      <c r="W91" s="77">
        <v>45181.7755787037</v>
      </c>
      <c r="X91" s="78" t="s">
        <v>815</v>
      </c>
      <c r="Y91" s="86" t="s">
        <v>816</v>
      </c>
      <c r="Z91" s="86" t="s">
        <v>810</v>
      </c>
      <c r="AA91" s="87"/>
      <c r="AB91" s="53" t="s">
        <v>390</v>
      </c>
      <c r="AC91" s="85">
        <v>1965.6</v>
      </c>
      <c r="AD91" s="53" t="s">
        <v>810</v>
      </c>
      <c r="AE91" s="53">
        <v>44324811</v>
      </c>
      <c r="AF91" s="88" t="s">
        <v>817</v>
      </c>
      <c r="AG91" s="78"/>
      <c r="AH91" s="78"/>
      <c r="AI91" s="96"/>
      <c r="AJ91" s="96"/>
      <c r="AK91" s="96"/>
    </row>
    <row r="92" s="38" customFormat="1" ht="45" outlineLevel="2" spans="1:37">
      <c r="A92" s="53">
        <v>85</v>
      </c>
      <c r="B92" s="53" t="s">
        <v>80</v>
      </c>
      <c r="C92" s="53" t="s">
        <v>818</v>
      </c>
      <c r="D92" s="56"/>
      <c r="E92" s="57" t="s">
        <v>819</v>
      </c>
      <c r="F92" s="57" t="s">
        <v>820</v>
      </c>
      <c r="G92" s="58" t="s">
        <v>821</v>
      </c>
      <c r="H92" s="57" t="s">
        <v>822</v>
      </c>
      <c r="I92" s="58" t="s">
        <v>823</v>
      </c>
      <c r="J92" s="67" t="s">
        <v>367</v>
      </c>
      <c r="K92" s="67">
        <v>1</v>
      </c>
      <c r="L92" s="68">
        <v>150</v>
      </c>
      <c r="M92" s="69">
        <f t="shared" si="14"/>
        <v>180000</v>
      </c>
      <c r="N92" s="70">
        <v>0.02</v>
      </c>
      <c r="O92" s="69">
        <f t="shared" si="15"/>
        <v>7.2</v>
      </c>
      <c r="P92" s="69">
        <f t="shared" si="16"/>
        <v>24</v>
      </c>
      <c r="Q92" s="64">
        <f t="shared" si="17"/>
        <v>3600</v>
      </c>
      <c r="R92" s="64">
        <f t="shared" si="19"/>
        <v>1080</v>
      </c>
      <c r="S92" s="64">
        <f t="shared" si="20"/>
        <v>2520</v>
      </c>
      <c r="T92" s="64">
        <f t="shared" si="21"/>
        <v>2520</v>
      </c>
      <c r="U92" s="75">
        <v>45199</v>
      </c>
      <c r="V92" s="75">
        <v>45291</v>
      </c>
      <c r="W92" s="77">
        <v>45183.4278009259</v>
      </c>
      <c r="X92" s="78" t="s">
        <v>824</v>
      </c>
      <c r="Y92" s="86" t="s">
        <v>825</v>
      </c>
      <c r="Z92" s="86" t="s">
        <v>819</v>
      </c>
      <c r="AA92" s="87"/>
      <c r="AB92" s="53" t="s">
        <v>175</v>
      </c>
      <c r="AC92" s="53">
        <v>1080</v>
      </c>
      <c r="AD92" s="53" t="s">
        <v>819</v>
      </c>
      <c r="AE92" s="53">
        <v>76509330</v>
      </c>
      <c r="AF92" s="88" t="s">
        <v>826</v>
      </c>
      <c r="AG92" s="78"/>
      <c r="AH92" s="78"/>
      <c r="AI92" s="96"/>
      <c r="AJ92" s="96"/>
      <c r="AK92" s="96"/>
    </row>
    <row r="93" s="38" customFormat="1" ht="33.75" outlineLevel="2" spans="1:37">
      <c r="A93" s="53">
        <v>86</v>
      </c>
      <c r="B93" s="53" t="s">
        <v>80</v>
      </c>
      <c r="C93" s="53" t="s">
        <v>827</v>
      </c>
      <c r="D93" s="56"/>
      <c r="E93" s="57" t="s">
        <v>828</v>
      </c>
      <c r="F93" s="57" t="s">
        <v>829</v>
      </c>
      <c r="G93" s="58" t="s">
        <v>830</v>
      </c>
      <c r="H93" s="57" t="s">
        <v>831</v>
      </c>
      <c r="I93" s="58" t="s">
        <v>832</v>
      </c>
      <c r="J93" s="67" t="s">
        <v>367</v>
      </c>
      <c r="K93" s="67">
        <v>1</v>
      </c>
      <c r="L93" s="68">
        <v>180</v>
      </c>
      <c r="M93" s="69">
        <f t="shared" si="14"/>
        <v>216000</v>
      </c>
      <c r="N93" s="70">
        <v>0.024</v>
      </c>
      <c r="O93" s="69">
        <f t="shared" si="15"/>
        <v>8.64</v>
      </c>
      <c r="P93" s="69">
        <f t="shared" si="16"/>
        <v>28.8</v>
      </c>
      <c r="Q93" s="64">
        <f t="shared" si="17"/>
        <v>5184</v>
      </c>
      <c r="R93" s="64">
        <f t="shared" si="19"/>
        <v>1555.2</v>
      </c>
      <c r="S93" s="64">
        <f t="shared" si="20"/>
        <v>3628.8</v>
      </c>
      <c r="T93" s="64">
        <f t="shared" si="21"/>
        <v>3628.8</v>
      </c>
      <c r="U93" s="75">
        <v>45211</v>
      </c>
      <c r="V93" s="75">
        <v>45291</v>
      </c>
      <c r="W93" s="77">
        <v>45183.4296180556</v>
      </c>
      <c r="X93" s="78" t="s">
        <v>833</v>
      </c>
      <c r="Y93" s="86" t="s">
        <v>834</v>
      </c>
      <c r="Z93" s="86" t="s">
        <v>828</v>
      </c>
      <c r="AA93" s="87"/>
      <c r="AB93" s="53" t="s">
        <v>390</v>
      </c>
      <c r="AC93" s="53">
        <v>1555.2</v>
      </c>
      <c r="AD93" s="53" t="s">
        <v>828</v>
      </c>
      <c r="AE93" s="53">
        <v>73129813</v>
      </c>
      <c r="AF93" s="88" t="s">
        <v>835</v>
      </c>
      <c r="AG93" s="78"/>
      <c r="AH93" s="78"/>
      <c r="AI93" s="96"/>
      <c r="AJ93" s="96"/>
      <c r="AK93" s="96"/>
    </row>
    <row r="94" s="38" customFormat="1" ht="67.5" outlineLevel="2" spans="1:37">
      <c r="A94" s="53">
        <v>87</v>
      </c>
      <c r="B94" s="53" t="s">
        <v>69</v>
      </c>
      <c r="C94" s="53" t="s">
        <v>836</v>
      </c>
      <c r="D94" s="56"/>
      <c r="E94" s="57" t="s">
        <v>837</v>
      </c>
      <c r="F94" s="57" t="s">
        <v>838</v>
      </c>
      <c r="G94" s="58" t="s">
        <v>839</v>
      </c>
      <c r="H94" s="57" t="s">
        <v>840</v>
      </c>
      <c r="I94" s="58" t="s">
        <v>841</v>
      </c>
      <c r="J94" s="67" t="s">
        <v>367</v>
      </c>
      <c r="K94" s="67">
        <v>1</v>
      </c>
      <c r="L94" s="68">
        <v>172</v>
      </c>
      <c r="M94" s="69">
        <f t="shared" si="14"/>
        <v>206400</v>
      </c>
      <c r="N94" s="70">
        <v>0.026</v>
      </c>
      <c r="O94" s="69">
        <f t="shared" si="15"/>
        <v>9.36</v>
      </c>
      <c r="P94" s="69">
        <f t="shared" si="16"/>
        <v>31.2</v>
      </c>
      <c r="Q94" s="64">
        <f t="shared" si="17"/>
        <v>5366.4</v>
      </c>
      <c r="R94" s="64">
        <f t="shared" si="19"/>
        <v>1609.92</v>
      </c>
      <c r="S94" s="64">
        <f t="shared" si="20"/>
        <v>3756.48</v>
      </c>
      <c r="T94" s="64">
        <f t="shared" si="21"/>
        <v>3756.48</v>
      </c>
      <c r="U94" s="75">
        <v>45199</v>
      </c>
      <c r="V94" s="75">
        <v>45291</v>
      </c>
      <c r="W94" s="77">
        <v>45181.771400463</v>
      </c>
      <c r="X94" s="78" t="s">
        <v>842</v>
      </c>
      <c r="Y94" s="86" t="s">
        <v>843</v>
      </c>
      <c r="Z94" s="86" t="s">
        <v>837</v>
      </c>
      <c r="AA94" s="87"/>
      <c r="AB94" s="53" t="s">
        <v>464</v>
      </c>
      <c r="AC94" s="53">
        <v>1609.92</v>
      </c>
      <c r="AD94" s="53" t="s">
        <v>837</v>
      </c>
      <c r="AE94" s="53">
        <v>38553706</v>
      </c>
      <c r="AF94" s="88" t="s">
        <v>844</v>
      </c>
      <c r="AG94" s="78"/>
      <c r="AH94" s="78"/>
      <c r="AI94" s="96"/>
      <c r="AJ94" s="96"/>
      <c r="AK94" s="96"/>
    </row>
    <row r="95" s="38" customFormat="1" ht="33.75" outlineLevel="2" spans="1:37">
      <c r="A95" s="53">
        <v>88</v>
      </c>
      <c r="B95" s="53" t="s">
        <v>69</v>
      </c>
      <c r="C95" s="53" t="s">
        <v>845</v>
      </c>
      <c r="D95" s="56"/>
      <c r="E95" s="57" t="s">
        <v>846</v>
      </c>
      <c r="F95" s="57" t="s">
        <v>847</v>
      </c>
      <c r="G95" s="58" t="s">
        <v>848</v>
      </c>
      <c r="H95" s="57" t="s">
        <v>849</v>
      </c>
      <c r="I95" s="58" t="s">
        <v>850</v>
      </c>
      <c r="J95" s="67" t="s">
        <v>367</v>
      </c>
      <c r="K95" s="67">
        <v>1</v>
      </c>
      <c r="L95" s="68">
        <v>223</v>
      </c>
      <c r="M95" s="69">
        <f t="shared" si="14"/>
        <v>267600</v>
      </c>
      <c r="N95" s="70">
        <v>0.02</v>
      </c>
      <c r="O95" s="69">
        <f t="shared" si="15"/>
        <v>7.2</v>
      </c>
      <c r="P95" s="69">
        <f t="shared" si="16"/>
        <v>24</v>
      </c>
      <c r="Q95" s="64">
        <f t="shared" si="17"/>
        <v>5352</v>
      </c>
      <c r="R95" s="64">
        <f t="shared" si="19"/>
        <v>1605.6</v>
      </c>
      <c r="S95" s="64">
        <f t="shared" si="20"/>
        <v>3746.4</v>
      </c>
      <c r="T95" s="64">
        <f t="shared" si="21"/>
        <v>3746.4</v>
      </c>
      <c r="U95" s="75">
        <v>45211</v>
      </c>
      <c r="V95" s="75">
        <v>45291</v>
      </c>
      <c r="W95" s="77">
        <v>45181.6984490741</v>
      </c>
      <c r="X95" s="78" t="s">
        <v>851</v>
      </c>
      <c r="Y95" s="86" t="s">
        <v>852</v>
      </c>
      <c r="Z95" s="86" t="s">
        <v>846</v>
      </c>
      <c r="AA95" s="87"/>
      <c r="AB95" s="53" t="s">
        <v>390</v>
      </c>
      <c r="AC95" s="53">
        <v>1605.6</v>
      </c>
      <c r="AD95" s="53" t="s">
        <v>853</v>
      </c>
      <c r="AE95" s="53">
        <v>54608811</v>
      </c>
      <c r="AF95" s="88" t="s">
        <v>854</v>
      </c>
      <c r="AG95" s="78"/>
      <c r="AH95" s="78"/>
      <c r="AI95" s="96"/>
      <c r="AJ95" s="96"/>
      <c r="AK95" s="96"/>
    </row>
    <row r="96" s="38" customFormat="1" ht="33.75" outlineLevel="2" spans="1:37">
      <c r="A96" s="53">
        <v>89</v>
      </c>
      <c r="B96" s="53" t="s">
        <v>69</v>
      </c>
      <c r="C96" s="53" t="s">
        <v>855</v>
      </c>
      <c r="D96" s="56"/>
      <c r="E96" s="57" t="s">
        <v>856</v>
      </c>
      <c r="F96" s="57" t="s">
        <v>857</v>
      </c>
      <c r="G96" s="58" t="s">
        <v>858</v>
      </c>
      <c r="H96" s="57" t="s">
        <v>859</v>
      </c>
      <c r="I96" s="58" t="s">
        <v>860</v>
      </c>
      <c r="J96" s="67" t="s">
        <v>367</v>
      </c>
      <c r="K96" s="67">
        <v>1</v>
      </c>
      <c r="L96" s="68">
        <v>720</v>
      </c>
      <c r="M96" s="69">
        <f t="shared" si="14"/>
        <v>864000</v>
      </c>
      <c r="N96" s="70">
        <v>0.02</v>
      </c>
      <c r="O96" s="69">
        <f t="shared" si="15"/>
        <v>7.2</v>
      </c>
      <c r="P96" s="69">
        <f t="shared" si="16"/>
        <v>24</v>
      </c>
      <c r="Q96" s="64">
        <f t="shared" si="17"/>
        <v>17280</v>
      </c>
      <c r="R96" s="64">
        <f t="shared" si="19"/>
        <v>5184</v>
      </c>
      <c r="S96" s="64">
        <f t="shared" si="20"/>
        <v>12096</v>
      </c>
      <c r="T96" s="64">
        <f t="shared" si="21"/>
        <v>12096</v>
      </c>
      <c r="U96" s="75">
        <v>45199</v>
      </c>
      <c r="V96" s="75">
        <v>45291</v>
      </c>
      <c r="W96" s="77">
        <v>45181.730150463</v>
      </c>
      <c r="X96" s="78" t="s">
        <v>861</v>
      </c>
      <c r="Y96" s="86" t="s">
        <v>862</v>
      </c>
      <c r="Z96" s="86" t="s">
        <v>856</v>
      </c>
      <c r="AA96" s="87"/>
      <c r="AB96" s="53" t="s">
        <v>390</v>
      </c>
      <c r="AC96" s="85">
        <v>5184</v>
      </c>
      <c r="AD96" s="53" t="s">
        <v>863</v>
      </c>
      <c r="AE96" s="53">
        <v>29699253</v>
      </c>
      <c r="AF96" s="88" t="s">
        <v>864</v>
      </c>
      <c r="AG96" s="78"/>
      <c r="AH96" s="78"/>
      <c r="AI96" s="96"/>
      <c r="AJ96" s="96"/>
      <c r="AK96" s="96"/>
    </row>
    <row r="97" s="38" customFormat="1" ht="33.75" outlineLevel="2" spans="1:37">
      <c r="A97" s="53">
        <v>90</v>
      </c>
      <c r="B97" s="53" t="s">
        <v>69</v>
      </c>
      <c r="C97" s="53" t="s">
        <v>865</v>
      </c>
      <c r="D97" s="56"/>
      <c r="E97" s="57" t="s">
        <v>853</v>
      </c>
      <c r="F97" s="57" t="s">
        <v>847</v>
      </c>
      <c r="G97" s="58" t="s">
        <v>866</v>
      </c>
      <c r="H97" s="57" t="s">
        <v>867</v>
      </c>
      <c r="I97" s="58" t="s">
        <v>868</v>
      </c>
      <c r="J97" s="67" t="s">
        <v>367</v>
      </c>
      <c r="K97" s="67">
        <v>1</v>
      </c>
      <c r="L97" s="68">
        <v>155</v>
      </c>
      <c r="M97" s="69">
        <f t="shared" si="14"/>
        <v>186000</v>
      </c>
      <c r="N97" s="70">
        <v>0.02</v>
      </c>
      <c r="O97" s="69">
        <f t="shared" si="15"/>
        <v>7.2</v>
      </c>
      <c r="P97" s="69">
        <f t="shared" si="16"/>
        <v>24</v>
      </c>
      <c r="Q97" s="64">
        <f t="shared" si="17"/>
        <v>3720</v>
      </c>
      <c r="R97" s="64">
        <f t="shared" si="19"/>
        <v>1116</v>
      </c>
      <c r="S97" s="64">
        <f t="shared" si="20"/>
        <v>2604</v>
      </c>
      <c r="T97" s="64">
        <f t="shared" si="21"/>
        <v>2604</v>
      </c>
      <c r="U97" s="75">
        <v>45199</v>
      </c>
      <c r="V97" s="75">
        <v>45291</v>
      </c>
      <c r="W97" s="77">
        <v>45181.6778240741</v>
      </c>
      <c r="X97" s="78" t="s">
        <v>869</v>
      </c>
      <c r="Y97" s="86" t="s">
        <v>870</v>
      </c>
      <c r="Z97" s="86" t="s">
        <v>853</v>
      </c>
      <c r="AA97" s="87"/>
      <c r="AB97" s="53" t="s">
        <v>390</v>
      </c>
      <c r="AC97" s="85">
        <v>1116</v>
      </c>
      <c r="AD97" s="53" t="s">
        <v>853</v>
      </c>
      <c r="AE97" s="53">
        <v>43421812</v>
      </c>
      <c r="AF97" s="88" t="s">
        <v>871</v>
      </c>
      <c r="AG97" s="78"/>
      <c r="AH97" s="78"/>
      <c r="AI97" s="96"/>
      <c r="AJ97" s="96"/>
      <c r="AK97" s="96"/>
    </row>
    <row r="98" s="38" customFormat="1" ht="33.75" outlineLevel="2" spans="1:37">
      <c r="A98" s="53">
        <v>91</v>
      </c>
      <c r="B98" s="53" t="s">
        <v>69</v>
      </c>
      <c r="C98" s="53" t="s">
        <v>872</v>
      </c>
      <c r="D98" s="56"/>
      <c r="E98" s="57" t="s">
        <v>873</v>
      </c>
      <c r="F98" s="57" t="s">
        <v>847</v>
      </c>
      <c r="G98" s="58" t="s">
        <v>874</v>
      </c>
      <c r="H98" s="57" t="s">
        <v>875</v>
      </c>
      <c r="I98" s="58" t="s">
        <v>876</v>
      </c>
      <c r="J98" s="67" t="s">
        <v>367</v>
      </c>
      <c r="K98" s="67">
        <v>1</v>
      </c>
      <c r="L98" s="68">
        <v>600</v>
      </c>
      <c r="M98" s="69">
        <f t="shared" si="14"/>
        <v>720000</v>
      </c>
      <c r="N98" s="70">
        <v>0.026</v>
      </c>
      <c r="O98" s="69">
        <f t="shared" si="15"/>
        <v>9.36</v>
      </c>
      <c r="P98" s="69">
        <f t="shared" si="16"/>
        <v>31.2</v>
      </c>
      <c r="Q98" s="64">
        <f t="shared" si="17"/>
        <v>18720</v>
      </c>
      <c r="R98" s="64">
        <f t="shared" si="19"/>
        <v>5616</v>
      </c>
      <c r="S98" s="64">
        <f t="shared" si="20"/>
        <v>13104</v>
      </c>
      <c r="T98" s="64">
        <f t="shared" si="21"/>
        <v>13104</v>
      </c>
      <c r="U98" s="75">
        <v>45199</v>
      </c>
      <c r="V98" s="75">
        <v>45291</v>
      </c>
      <c r="W98" s="77">
        <v>45181.7348032407</v>
      </c>
      <c r="X98" s="78" t="s">
        <v>877</v>
      </c>
      <c r="Y98" s="86" t="s">
        <v>878</v>
      </c>
      <c r="Z98" s="86" t="s">
        <v>873</v>
      </c>
      <c r="AA98" s="87"/>
      <c r="AB98" s="53" t="s">
        <v>464</v>
      </c>
      <c r="AC98" s="53">
        <v>5616</v>
      </c>
      <c r="AD98" s="53" t="s">
        <v>879</v>
      </c>
      <c r="AE98" s="53">
        <v>84050707</v>
      </c>
      <c r="AF98" s="88" t="s">
        <v>880</v>
      </c>
      <c r="AG98" s="78"/>
      <c r="AH98" s="78"/>
      <c r="AI98" s="96"/>
      <c r="AJ98" s="96"/>
      <c r="AK98" s="96"/>
    </row>
    <row r="99" s="38" customFormat="1" ht="33.75" outlineLevel="2" spans="1:37">
      <c r="A99" s="53">
        <v>92</v>
      </c>
      <c r="B99" s="53" t="s">
        <v>69</v>
      </c>
      <c r="C99" s="53" t="s">
        <v>881</v>
      </c>
      <c r="D99" s="56"/>
      <c r="E99" s="57" t="s">
        <v>882</v>
      </c>
      <c r="F99" s="57" t="s">
        <v>883</v>
      </c>
      <c r="G99" s="58" t="s">
        <v>884</v>
      </c>
      <c r="H99" s="57" t="s">
        <v>885</v>
      </c>
      <c r="I99" s="58" t="s">
        <v>886</v>
      </c>
      <c r="J99" s="67" t="s">
        <v>367</v>
      </c>
      <c r="K99" s="67">
        <v>1</v>
      </c>
      <c r="L99" s="68">
        <v>200</v>
      </c>
      <c r="M99" s="69">
        <f t="shared" si="14"/>
        <v>240000</v>
      </c>
      <c r="N99" s="70">
        <v>0.02</v>
      </c>
      <c r="O99" s="69">
        <f t="shared" si="15"/>
        <v>7.2</v>
      </c>
      <c r="P99" s="69">
        <f t="shared" si="16"/>
        <v>24</v>
      </c>
      <c r="Q99" s="64">
        <f t="shared" si="17"/>
        <v>4800</v>
      </c>
      <c r="R99" s="64">
        <f t="shared" si="19"/>
        <v>1440</v>
      </c>
      <c r="S99" s="64">
        <f t="shared" si="20"/>
        <v>3360</v>
      </c>
      <c r="T99" s="64">
        <f t="shared" si="21"/>
        <v>3360</v>
      </c>
      <c r="U99" s="75">
        <v>45199</v>
      </c>
      <c r="V99" s="75">
        <v>45291</v>
      </c>
      <c r="W99" s="77">
        <v>45183.3980092593</v>
      </c>
      <c r="X99" s="78" t="s">
        <v>887</v>
      </c>
      <c r="Y99" s="86" t="s">
        <v>888</v>
      </c>
      <c r="Z99" s="86" t="s">
        <v>882</v>
      </c>
      <c r="AA99" s="87"/>
      <c r="AB99" s="53" t="s">
        <v>138</v>
      </c>
      <c r="AC99" s="53">
        <v>1440</v>
      </c>
      <c r="AD99" s="53" t="s">
        <v>889</v>
      </c>
      <c r="AE99" s="53">
        <v>45990516</v>
      </c>
      <c r="AF99" s="88" t="s">
        <v>890</v>
      </c>
      <c r="AG99" s="78"/>
      <c r="AH99" s="78"/>
      <c r="AI99" s="96"/>
      <c r="AJ99" s="96"/>
      <c r="AK99" s="96"/>
    </row>
    <row r="100" s="38" customFormat="1" ht="33.75" outlineLevel="2" spans="1:37">
      <c r="A100" s="53">
        <v>93</v>
      </c>
      <c r="B100" s="53" t="s">
        <v>69</v>
      </c>
      <c r="C100" s="53" t="s">
        <v>891</v>
      </c>
      <c r="D100" s="56"/>
      <c r="E100" s="57" t="s">
        <v>892</v>
      </c>
      <c r="F100" s="57" t="s">
        <v>893</v>
      </c>
      <c r="G100" s="58" t="s">
        <v>894</v>
      </c>
      <c r="H100" s="57" t="s">
        <v>895</v>
      </c>
      <c r="I100" s="58" t="s">
        <v>896</v>
      </c>
      <c r="J100" s="67" t="s">
        <v>367</v>
      </c>
      <c r="K100" s="67">
        <v>1</v>
      </c>
      <c r="L100" s="68">
        <v>1494</v>
      </c>
      <c r="M100" s="69">
        <f t="shared" si="14"/>
        <v>1792800</v>
      </c>
      <c r="N100" s="70">
        <v>0.024</v>
      </c>
      <c r="O100" s="69">
        <f t="shared" si="15"/>
        <v>8.64</v>
      </c>
      <c r="P100" s="69">
        <f t="shared" si="16"/>
        <v>28.8</v>
      </c>
      <c r="Q100" s="64">
        <f t="shared" si="17"/>
        <v>43027.2</v>
      </c>
      <c r="R100" s="64">
        <f t="shared" si="19"/>
        <v>12908.16</v>
      </c>
      <c r="S100" s="64">
        <f t="shared" si="20"/>
        <v>30119.04</v>
      </c>
      <c r="T100" s="64">
        <f t="shared" si="21"/>
        <v>30119.04</v>
      </c>
      <c r="U100" s="75">
        <v>45211</v>
      </c>
      <c r="V100" s="75">
        <v>45291</v>
      </c>
      <c r="W100" s="77">
        <v>45206</v>
      </c>
      <c r="X100" s="78" t="s">
        <v>897</v>
      </c>
      <c r="Y100" s="86" t="s">
        <v>898</v>
      </c>
      <c r="Z100" s="86" t="s">
        <v>892</v>
      </c>
      <c r="AA100" s="87"/>
      <c r="AB100" s="53" t="s">
        <v>653</v>
      </c>
      <c r="AC100" s="53">
        <v>12908.16</v>
      </c>
      <c r="AD100" s="53" t="s">
        <v>899</v>
      </c>
      <c r="AE100" s="53">
        <v>27808871</v>
      </c>
      <c r="AF100" s="88" t="s">
        <v>900</v>
      </c>
      <c r="AG100" s="78"/>
      <c r="AH100" s="78"/>
      <c r="AI100" s="96"/>
      <c r="AJ100" s="96"/>
      <c r="AK100" s="96"/>
    </row>
    <row r="101" s="38" customFormat="1" ht="67.5" outlineLevel="2" spans="1:37">
      <c r="A101" s="53">
        <v>94</v>
      </c>
      <c r="B101" s="53" t="s">
        <v>69</v>
      </c>
      <c r="C101" s="53" t="s">
        <v>901</v>
      </c>
      <c r="D101" s="56"/>
      <c r="E101" s="57" t="s">
        <v>902</v>
      </c>
      <c r="F101" s="57" t="s">
        <v>903</v>
      </c>
      <c r="G101" s="58" t="s">
        <v>904</v>
      </c>
      <c r="H101" s="57" t="s">
        <v>905</v>
      </c>
      <c r="I101" s="58" t="s">
        <v>906</v>
      </c>
      <c r="J101" s="67" t="s">
        <v>367</v>
      </c>
      <c r="K101" s="67">
        <v>1</v>
      </c>
      <c r="L101" s="68">
        <v>200</v>
      </c>
      <c r="M101" s="69">
        <f t="shared" si="14"/>
        <v>240000</v>
      </c>
      <c r="N101" s="70">
        <v>0.026</v>
      </c>
      <c r="O101" s="69">
        <f t="shared" si="15"/>
        <v>9.36</v>
      </c>
      <c r="P101" s="69">
        <f t="shared" si="16"/>
        <v>31.2</v>
      </c>
      <c r="Q101" s="64">
        <f t="shared" si="17"/>
        <v>6240</v>
      </c>
      <c r="R101" s="64">
        <f t="shared" si="19"/>
        <v>1872</v>
      </c>
      <c r="S101" s="64">
        <f t="shared" si="20"/>
        <v>4368</v>
      </c>
      <c r="T101" s="64">
        <f t="shared" si="21"/>
        <v>4368</v>
      </c>
      <c r="U101" s="75">
        <v>45199</v>
      </c>
      <c r="V101" s="75">
        <v>45291</v>
      </c>
      <c r="W101" s="77">
        <v>45181.7417708333</v>
      </c>
      <c r="X101" s="78" t="s">
        <v>907</v>
      </c>
      <c r="Y101" s="86" t="s">
        <v>908</v>
      </c>
      <c r="Z101" s="86" t="s">
        <v>902</v>
      </c>
      <c r="AA101" s="87"/>
      <c r="AB101" s="53" t="s">
        <v>390</v>
      </c>
      <c r="AC101" s="53">
        <v>1872</v>
      </c>
      <c r="AD101" s="53" t="s">
        <v>902</v>
      </c>
      <c r="AE101" s="53">
        <v>40060258</v>
      </c>
      <c r="AF101" s="88" t="s">
        <v>909</v>
      </c>
      <c r="AG101" s="78"/>
      <c r="AH101" s="78"/>
      <c r="AI101" s="96"/>
      <c r="AJ101" s="96"/>
      <c r="AK101" s="96"/>
    </row>
    <row r="102" s="38" customFormat="1" ht="45" outlineLevel="2" spans="1:37">
      <c r="A102" s="53">
        <v>95</v>
      </c>
      <c r="B102" s="53" t="s">
        <v>69</v>
      </c>
      <c r="C102" s="53" t="s">
        <v>910</v>
      </c>
      <c r="D102" s="56"/>
      <c r="E102" s="57" t="s">
        <v>911</v>
      </c>
      <c r="F102" s="57" t="s">
        <v>912</v>
      </c>
      <c r="G102" s="58" t="s">
        <v>913</v>
      </c>
      <c r="H102" s="57" t="s">
        <v>914</v>
      </c>
      <c r="I102" s="58" t="s">
        <v>915</v>
      </c>
      <c r="J102" s="67" t="s">
        <v>367</v>
      </c>
      <c r="K102" s="67">
        <v>1</v>
      </c>
      <c r="L102" s="68">
        <v>400</v>
      </c>
      <c r="M102" s="69">
        <f t="shared" si="14"/>
        <v>480000</v>
      </c>
      <c r="N102" s="70">
        <v>0.026</v>
      </c>
      <c r="O102" s="69">
        <f t="shared" si="15"/>
        <v>9.36</v>
      </c>
      <c r="P102" s="69">
        <f t="shared" si="16"/>
        <v>31.2</v>
      </c>
      <c r="Q102" s="64">
        <f t="shared" si="17"/>
        <v>12480</v>
      </c>
      <c r="R102" s="64">
        <f t="shared" si="19"/>
        <v>3744</v>
      </c>
      <c r="S102" s="64">
        <f t="shared" si="20"/>
        <v>8736</v>
      </c>
      <c r="T102" s="64">
        <f t="shared" si="21"/>
        <v>8736</v>
      </c>
      <c r="U102" s="75">
        <v>45199</v>
      </c>
      <c r="V102" s="75">
        <v>45291</v>
      </c>
      <c r="W102" s="77">
        <v>45181.6849652778</v>
      </c>
      <c r="X102" s="78" t="s">
        <v>916</v>
      </c>
      <c r="Y102" s="86" t="s">
        <v>917</v>
      </c>
      <c r="Z102" s="86" t="s">
        <v>911</v>
      </c>
      <c r="AA102" s="87"/>
      <c r="AB102" s="53" t="s">
        <v>390</v>
      </c>
      <c r="AC102" s="53">
        <v>3744</v>
      </c>
      <c r="AD102" s="53" t="s">
        <v>918</v>
      </c>
      <c r="AE102" s="53">
        <v>34257262</v>
      </c>
      <c r="AF102" s="88" t="s">
        <v>919</v>
      </c>
      <c r="AG102" s="78"/>
      <c r="AH102" s="78"/>
      <c r="AI102" s="96"/>
      <c r="AJ102" s="96"/>
      <c r="AK102" s="96"/>
    </row>
    <row r="103" s="38" customFormat="1" ht="33.75" outlineLevel="2" spans="1:37">
      <c r="A103" s="53">
        <v>96</v>
      </c>
      <c r="B103" s="53" t="s">
        <v>69</v>
      </c>
      <c r="C103" s="53" t="s">
        <v>920</v>
      </c>
      <c r="D103" s="56"/>
      <c r="E103" s="57" t="s">
        <v>448</v>
      </c>
      <c r="F103" s="57" t="s">
        <v>921</v>
      </c>
      <c r="G103" s="58" t="s">
        <v>450</v>
      </c>
      <c r="H103" s="57" t="s">
        <v>922</v>
      </c>
      <c r="I103" s="58" t="s">
        <v>452</v>
      </c>
      <c r="J103" s="67" t="s">
        <v>367</v>
      </c>
      <c r="K103" s="67">
        <v>1</v>
      </c>
      <c r="L103" s="68">
        <v>500</v>
      </c>
      <c r="M103" s="69">
        <f t="shared" si="14"/>
        <v>600000</v>
      </c>
      <c r="N103" s="70">
        <v>0.026</v>
      </c>
      <c r="O103" s="69">
        <f t="shared" si="15"/>
        <v>9.36</v>
      </c>
      <c r="P103" s="69">
        <f t="shared" si="16"/>
        <v>31.2</v>
      </c>
      <c r="Q103" s="64">
        <f t="shared" si="17"/>
        <v>15600</v>
      </c>
      <c r="R103" s="64">
        <f t="shared" si="19"/>
        <v>4680</v>
      </c>
      <c r="S103" s="64">
        <f t="shared" si="20"/>
        <v>10920</v>
      </c>
      <c r="T103" s="64">
        <f t="shared" si="21"/>
        <v>10920</v>
      </c>
      <c r="U103" s="75">
        <v>45199</v>
      </c>
      <c r="V103" s="75">
        <v>45291</v>
      </c>
      <c r="W103" s="77">
        <v>45183.4034490741</v>
      </c>
      <c r="X103" s="78" t="s">
        <v>923</v>
      </c>
      <c r="Y103" s="86" t="s">
        <v>924</v>
      </c>
      <c r="Z103" s="86" t="s">
        <v>448</v>
      </c>
      <c r="AA103" s="87"/>
      <c r="AB103" s="53" t="s">
        <v>925</v>
      </c>
      <c r="AC103" s="64">
        <v>4680</v>
      </c>
      <c r="AD103" s="53" t="s">
        <v>448</v>
      </c>
      <c r="AE103" s="53">
        <v>50044555</v>
      </c>
      <c r="AF103" s="88" t="s">
        <v>926</v>
      </c>
      <c r="AG103" s="78"/>
      <c r="AH103" s="78"/>
      <c r="AI103" s="96"/>
      <c r="AJ103" s="96"/>
      <c r="AK103" s="96"/>
    </row>
    <row r="104" s="38" customFormat="1" ht="56.25" outlineLevel="2" spans="1:37">
      <c r="A104" s="53">
        <v>97</v>
      </c>
      <c r="B104" s="53" t="s">
        <v>69</v>
      </c>
      <c r="C104" s="53" t="s">
        <v>927</v>
      </c>
      <c r="D104" s="56"/>
      <c r="E104" s="57" t="s">
        <v>928</v>
      </c>
      <c r="F104" s="57" t="s">
        <v>929</v>
      </c>
      <c r="G104" s="58" t="s">
        <v>930</v>
      </c>
      <c r="H104" s="57" t="s">
        <v>931</v>
      </c>
      <c r="I104" s="58" t="s">
        <v>932</v>
      </c>
      <c r="J104" s="67" t="s">
        <v>367</v>
      </c>
      <c r="K104" s="67">
        <v>1</v>
      </c>
      <c r="L104" s="68">
        <v>530</v>
      </c>
      <c r="M104" s="69">
        <f t="shared" si="14"/>
        <v>636000</v>
      </c>
      <c r="N104" s="70">
        <v>0.026</v>
      </c>
      <c r="O104" s="69">
        <f t="shared" si="15"/>
        <v>9.36</v>
      </c>
      <c r="P104" s="69">
        <f t="shared" si="16"/>
        <v>31.2</v>
      </c>
      <c r="Q104" s="64">
        <f t="shared" si="17"/>
        <v>16536</v>
      </c>
      <c r="R104" s="64">
        <f t="shared" si="19"/>
        <v>4960.8</v>
      </c>
      <c r="S104" s="64">
        <f t="shared" si="20"/>
        <v>11575.2</v>
      </c>
      <c r="T104" s="64">
        <f t="shared" si="21"/>
        <v>11575.2</v>
      </c>
      <c r="U104" s="75">
        <v>45199</v>
      </c>
      <c r="V104" s="75">
        <v>45291</v>
      </c>
      <c r="W104" s="77">
        <v>45181.7540046296</v>
      </c>
      <c r="X104" s="78" t="s">
        <v>933</v>
      </c>
      <c r="Y104" s="86" t="s">
        <v>934</v>
      </c>
      <c r="Z104" s="86" t="s">
        <v>928</v>
      </c>
      <c r="AA104" s="87"/>
      <c r="AB104" s="53" t="s">
        <v>935</v>
      </c>
      <c r="AC104" s="53" t="s">
        <v>936</v>
      </c>
      <c r="AD104" s="53" t="s">
        <v>928</v>
      </c>
      <c r="AE104" s="53" t="s">
        <v>937</v>
      </c>
      <c r="AF104" s="88" t="s">
        <v>938</v>
      </c>
      <c r="AG104" s="88" t="s">
        <v>939</v>
      </c>
      <c r="AH104" s="78"/>
      <c r="AI104" s="96"/>
      <c r="AJ104" s="96"/>
      <c r="AK104" s="96"/>
    </row>
    <row r="105" s="38" customFormat="1" ht="33.75" outlineLevel="2" spans="1:37">
      <c r="A105" s="53">
        <v>98</v>
      </c>
      <c r="B105" s="53" t="s">
        <v>69</v>
      </c>
      <c r="C105" s="53" t="s">
        <v>940</v>
      </c>
      <c r="D105" s="56"/>
      <c r="E105" s="57" t="s">
        <v>941</v>
      </c>
      <c r="F105" s="57" t="s">
        <v>942</v>
      </c>
      <c r="G105" s="58" t="s">
        <v>943</v>
      </c>
      <c r="H105" s="57" t="s">
        <v>944</v>
      </c>
      <c r="I105" s="58" t="s">
        <v>945</v>
      </c>
      <c r="J105" s="67" t="s">
        <v>367</v>
      </c>
      <c r="K105" s="67">
        <v>1</v>
      </c>
      <c r="L105" s="68">
        <v>510</v>
      </c>
      <c r="M105" s="69">
        <f t="shared" si="14"/>
        <v>612000</v>
      </c>
      <c r="N105" s="70">
        <v>0.026</v>
      </c>
      <c r="O105" s="69">
        <f t="shared" si="15"/>
        <v>9.36</v>
      </c>
      <c r="P105" s="69">
        <f t="shared" si="16"/>
        <v>31.2</v>
      </c>
      <c r="Q105" s="64">
        <f t="shared" si="17"/>
        <v>15912</v>
      </c>
      <c r="R105" s="64">
        <f t="shared" si="19"/>
        <v>4773.6</v>
      </c>
      <c r="S105" s="64">
        <f t="shared" si="20"/>
        <v>11138.4</v>
      </c>
      <c r="T105" s="64">
        <f t="shared" si="21"/>
        <v>11138.4</v>
      </c>
      <c r="U105" s="75">
        <v>45199</v>
      </c>
      <c r="V105" s="75">
        <v>45291</v>
      </c>
      <c r="W105" s="77">
        <v>45181.7055671296</v>
      </c>
      <c r="X105" s="78" t="s">
        <v>946</v>
      </c>
      <c r="Y105" s="86" t="s">
        <v>947</v>
      </c>
      <c r="Z105" s="86" t="s">
        <v>941</v>
      </c>
      <c r="AA105" s="87"/>
      <c r="AB105" s="53" t="s">
        <v>390</v>
      </c>
      <c r="AC105" s="85">
        <v>4773.6</v>
      </c>
      <c r="AD105" s="53" t="s">
        <v>941</v>
      </c>
      <c r="AE105" s="53">
        <v>99551261</v>
      </c>
      <c r="AF105" s="88" t="s">
        <v>948</v>
      </c>
      <c r="AG105" s="78"/>
      <c r="AH105" s="78"/>
      <c r="AI105" s="96"/>
      <c r="AJ105" s="96"/>
      <c r="AK105" s="96"/>
    </row>
    <row r="106" s="38" customFormat="1" ht="56.25" outlineLevel="2" spans="1:37">
      <c r="A106" s="53">
        <v>99</v>
      </c>
      <c r="B106" s="53" t="s">
        <v>69</v>
      </c>
      <c r="C106" s="53" t="s">
        <v>949</v>
      </c>
      <c r="D106" s="56"/>
      <c r="E106" s="57" t="s">
        <v>950</v>
      </c>
      <c r="F106" s="57" t="s">
        <v>951</v>
      </c>
      <c r="G106" s="58" t="s">
        <v>952</v>
      </c>
      <c r="H106" s="57" t="s">
        <v>953</v>
      </c>
      <c r="I106" s="58" t="s">
        <v>954</v>
      </c>
      <c r="J106" s="67" t="s">
        <v>367</v>
      </c>
      <c r="K106" s="67">
        <v>1</v>
      </c>
      <c r="L106" s="68">
        <v>360</v>
      </c>
      <c r="M106" s="69">
        <f t="shared" si="14"/>
        <v>432000</v>
      </c>
      <c r="N106" s="70">
        <v>0.026</v>
      </c>
      <c r="O106" s="69">
        <f t="shared" si="15"/>
        <v>9.36</v>
      </c>
      <c r="P106" s="69">
        <f t="shared" si="16"/>
        <v>31.2</v>
      </c>
      <c r="Q106" s="64">
        <f t="shared" si="17"/>
        <v>11232</v>
      </c>
      <c r="R106" s="64">
        <f t="shared" si="19"/>
        <v>3369.6</v>
      </c>
      <c r="S106" s="64">
        <f t="shared" si="20"/>
        <v>7862.4</v>
      </c>
      <c r="T106" s="64">
        <f t="shared" si="21"/>
        <v>7862.4</v>
      </c>
      <c r="U106" s="75">
        <v>45199</v>
      </c>
      <c r="V106" s="75">
        <v>45291</v>
      </c>
      <c r="W106" s="77">
        <v>45181.7517013889</v>
      </c>
      <c r="X106" s="78" t="s">
        <v>955</v>
      </c>
      <c r="Y106" s="86" t="s">
        <v>956</v>
      </c>
      <c r="Z106" s="86" t="s">
        <v>950</v>
      </c>
      <c r="AA106" s="87"/>
      <c r="AB106" s="53" t="s">
        <v>370</v>
      </c>
      <c r="AC106" s="53">
        <v>3369.6</v>
      </c>
      <c r="AD106" s="53" t="s">
        <v>950</v>
      </c>
      <c r="AE106" s="53">
        <v>76445832</v>
      </c>
      <c r="AF106" s="88" t="s">
        <v>957</v>
      </c>
      <c r="AG106" s="78"/>
      <c r="AH106" s="78"/>
      <c r="AI106" s="96"/>
      <c r="AJ106" s="96"/>
      <c r="AK106" s="96"/>
    </row>
    <row r="107" s="38" customFormat="1" ht="33.75" outlineLevel="2" spans="1:37">
      <c r="A107" s="53">
        <v>100</v>
      </c>
      <c r="B107" s="53" t="s">
        <v>69</v>
      </c>
      <c r="C107" s="53" t="s">
        <v>958</v>
      </c>
      <c r="D107" s="56"/>
      <c r="E107" s="57" t="s">
        <v>959</v>
      </c>
      <c r="F107" s="57" t="s">
        <v>960</v>
      </c>
      <c r="G107" s="58" t="s">
        <v>961</v>
      </c>
      <c r="H107" s="57" t="s">
        <v>962</v>
      </c>
      <c r="I107" s="58" t="s">
        <v>963</v>
      </c>
      <c r="J107" s="67" t="s">
        <v>367</v>
      </c>
      <c r="K107" s="67">
        <v>1</v>
      </c>
      <c r="L107" s="68">
        <v>550</v>
      </c>
      <c r="M107" s="69">
        <f t="shared" ref="M107:M170" si="22">L107*1200</f>
        <v>660000</v>
      </c>
      <c r="N107" s="70">
        <v>0.02</v>
      </c>
      <c r="O107" s="69">
        <f t="shared" ref="O107:O170" si="23">P107*0.3</f>
        <v>7.2</v>
      </c>
      <c r="P107" s="69">
        <f t="shared" ref="P107:P170" si="24">1200*N107</f>
        <v>24</v>
      </c>
      <c r="Q107" s="64">
        <f t="shared" ref="Q107:Q170" si="25">L107*P107</f>
        <v>13200</v>
      </c>
      <c r="R107" s="64">
        <f t="shared" ref="R107:R170" si="26">L107*O107</f>
        <v>3960</v>
      </c>
      <c r="S107" s="64">
        <f t="shared" si="20"/>
        <v>9240</v>
      </c>
      <c r="T107" s="64">
        <f t="shared" si="21"/>
        <v>9240</v>
      </c>
      <c r="U107" s="75">
        <v>45211</v>
      </c>
      <c r="V107" s="75">
        <v>45291</v>
      </c>
      <c r="W107" s="77">
        <v>45181.6710300926</v>
      </c>
      <c r="X107" s="78" t="s">
        <v>964</v>
      </c>
      <c r="Y107" s="86" t="s">
        <v>965</v>
      </c>
      <c r="Z107" s="86" t="s">
        <v>959</v>
      </c>
      <c r="AA107" s="87"/>
      <c r="AB107" s="53" t="s">
        <v>175</v>
      </c>
      <c r="AC107" s="53">
        <v>3960</v>
      </c>
      <c r="AD107" s="53" t="s">
        <v>959</v>
      </c>
      <c r="AE107" s="53">
        <v>69007327</v>
      </c>
      <c r="AF107" s="88" t="s">
        <v>966</v>
      </c>
      <c r="AG107" s="78"/>
      <c r="AH107" s="78"/>
      <c r="AI107" s="96"/>
      <c r="AJ107" s="96"/>
      <c r="AK107" s="96"/>
    </row>
    <row r="108" s="38" customFormat="1" ht="33.75" outlineLevel="2" spans="1:37">
      <c r="A108" s="53">
        <v>101</v>
      </c>
      <c r="B108" s="53" t="s">
        <v>69</v>
      </c>
      <c r="C108" s="53" t="s">
        <v>967</v>
      </c>
      <c r="D108" s="56"/>
      <c r="E108" s="57" t="s">
        <v>968</v>
      </c>
      <c r="F108" s="57" t="s">
        <v>960</v>
      </c>
      <c r="G108" s="58" t="s">
        <v>969</v>
      </c>
      <c r="H108" s="57" t="s">
        <v>970</v>
      </c>
      <c r="I108" s="58" t="s">
        <v>971</v>
      </c>
      <c r="J108" s="67" t="s">
        <v>367</v>
      </c>
      <c r="K108" s="67">
        <v>1</v>
      </c>
      <c r="L108" s="68">
        <v>450</v>
      </c>
      <c r="M108" s="69">
        <f t="shared" si="22"/>
        <v>540000</v>
      </c>
      <c r="N108" s="70">
        <v>0.02</v>
      </c>
      <c r="O108" s="69">
        <f t="shared" si="23"/>
        <v>7.2</v>
      </c>
      <c r="P108" s="69">
        <f t="shared" si="24"/>
        <v>24</v>
      </c>
      <c r="Q108" s="64">
        <f t="shared" si="25"/>
        <v>10800</v>
      </c>
      <c r="R108" s="64">
        <f t="shared" si="26"/>
        <v>3240</v>
      </c>
      <c r="S108" s="64">
        <f t="shared" ref="S108:S171" si="27">T108</f>
        <v>7560</v>
      </c>
      <c r="T108" s="64">
        <f t="shared" si="21"/>
        <v>7560</v>
      </c>
      <c r="U108" s="75">
        <v>45199</v>
      </c>
      <c r="V108" s="75">
        <v>45291</v>
      </c>
      <c r="W108" s="77">
        <v>45181.7202314815</v>
      </c>
      <c r="X108" s="78" t="s">
        <v>972</v>
      </c>
      <c r="Y108" s="86" t="s">
        <v>973</v>
      </c>
      <c r="Z108" s="86" t="s">
        <v>968</v>
      </c>
      <c r="AA108" s="87"/>
      <c r="AB108" s="53" t="s">
        <v>175</v>
      </c>
      <c r="AC108" s="53">
        <v>3240</v>
      </c>
      <c r="AD108" s="53" t="s">
        <v>968</v>
      </c>
      <c r="AE108" s="53">
        <v>86123896</v>
      </c>
      <c r="AF108" s="88" t="s">
        <v>974</v>
      </c>
      <c r="AG108" s="78"/>
      <c r="AH108" s="78"/>
      <c r="AI108" s="96"/>
      <c r="AJ108" s="96"/>
      <c r="AK108" s="96"/>
    </row>
    <row r="109" s="38" customFormat="1" ht="33.75" outlineLevel="2" spans="1:37">
      <c r="A109" s="53">
        <v>102</v>
      </c>
      <c r="B109" s="53" t="s">
        <v>69</v>
      </c>
      <c r="C109" s="53" t="s">
        <v>975</v>
      </c>
      <c r="D109" s="56"/>
      <c r="E109" s="57" t="s">
        <v>976</v>
      </c>
      <c r="F109" s="57" t="s">
        <v>960</v>
      </c>
      <c r="G109" s="58" t="s">
        <v>585</v>
      </c>
      <c r="H109" s="57" t="s">
        <v>977</v>
      </c>
      <c r="I109" s="58" t="s">
        <v>978</v>
      </c>
      <c r="J109" s="67" t="s">
        <v>367</v>
      </c>
      <c r="K109" s="67">
        <v>1</v>
      </c>
      <c r="L109" s="68">
        <v>1200</v>
      </c>
      <c r="M109" s="69">
        <f t="shared" si="22"/>
        <v>1440000</v>
      </c>
      <c r="N109" s="70">
        <v>0.02</v>
      </c>
      <c r="O109" s="69">
        <f t="shared" si="23"/>
        <v>7.2</v>
      </c>
      <c r="P109" s="69">
        <f t="shared" si="24"/>
        <v>24</v>
      </c>
      <c r="Q109" s="64">
        <f t="shared" si="25"/>
        <v>28800</v>
      </c>
      <c r="R109" s="64">
        <f t="shared" si="26"/>
        <v>8640</v>
      </c>
      <c r="S109" s="64">
        <f t="shared" si="27"/>
        <v>20160</v>
      </c>
      <c r="T109" s="64">
        <f t="shared" si="21"/>
        <v>20160</v>
      </c>
      <c r="U109" s="75">
        <v>45211</v>
      </c>
      <c r="V109" s="75">
        <v>45291</v>
      </c>
      <c r="W109" s="77">
        <v>45206</v>
      </c>
      <c r="X109" s="78" t="s">
        <v>979</v>
      </c>
      <c r="Y109" s="86" t="s">
        <v>980</v>
      </c>
      <c r="Z109" s="86" t="s">
        <v>976</v>
      </c>
      <c r="AA109" s="87"/>
      <c r="AB109" s="53" t="s">
        <v>175</v>
      </c>
      <c r="AC109" s="53">
        <v>8640</v>
      </c>
      <c r="AD109" s="53" t="s">
        <v>981</v>
      </c>
      <c r="AE109" s="53">
        <v>85106897</v>
      </c>
      <c r="AF109" s="88" t="s">
        <v>982</v>
      </c>
      <c r="AG109" s="78"/>
      <c r="AH109" s="78"/>
      <c r="AI109" s="96"/>
      <c r="AJ109" s="96"/>
      <c r="AK109" s="96"/>
    </row>
    <row r="110" s="38" customFormat="1" ht="33.75" outlineLevel="2" spans="1:37">
      <c r="A110" s="53">
        <v>103</v>
      </c>
      <c r="B110" s="53" t="s">
        <v>69</v>
      </c>
      <c r="C110" s="53" t="s">
        <v>983</v>
      </c>
      <c r="D110" s="56"/>
      <c r="E110" s="57" t="s">
        <v>984</v>
      </c>
      <c r="F110" s="57" t="s">
        <v>985</v>
      </c>
      <c r="G110" s="58" t="s">
        <v>986</v>
      </c>
      <c r="H110" s="57" t="s">
        <v>987</v>
      </c>
      <c r="I110" s="58" t="s">
        <v>988</v>
      </c>
      <c r="J110" s="67" t="s">
        <v>367</v>
      </c>
      <c r="K110" s="67">
        <v>1</v>
      </c>
      <c r="L110" s="68">
        <v>450</v>
      </c>
      <c r="M110" s="69">
        <f t="shared" si="22"/>
        <v>540000</v>
      </c>
      <c r="N110" s="70">
        <v>0.02</v>
      </c>
      <c r="O110" s="69">
        <f t="shared" si="23"/>
        <v>7.2</v>
      </c>
      <c r="P110" s="69">
        <f t="shared" si="24"/>
        <v>24</v>
      </c>
      <c r="Q110" s="64">
        <f t="shared" si="25"/>
        <v>10800</v>
      </c>
      <c r="R110" s="64">
        <f t="shared" si="26"/>
        <v>3240</v>
      </c>
      <c r="S110" s="64">
        <f t="shared" si="27"/>
        <v>7560</v>
      </c>
      <c r="T110" s="64">
        <f t="shared" si="21"/>
        <v>7560</v>
      </c>
      <c r="U110" s="75">
        <v>45199</v>
      </c>
      <c r="V110" s="75">
        <v>45291</v>
      </c>
      <c r="W110" s="77">
        <v>45181.7179050926</v>
      </c>
      <c r="X110" s="78" t="s">
        <v>989</v>
      </c>
      <c r="Y110" s="86" t="s">
        <v>990</v>
      </c>
      <c r="Z110" s="86" t="s">
        <v>984</v>
      </c>
      <c r="AA110" s="87"/>
      <c r="AB110" s="53" t="s">
        <v>138</v>
      </c>
      <c r="AC110" s="53">
        <v>3240</v>
      </c>
      <c r="AD110" s="53" t="s">
        <v>991</v>
      </c>
      <c r="AE110" s="53">
        <v>41551864</v>
      </c>
      <c r="AF110" s="88" t="s">
        <v>992</v>
      </c>
      <c r="AG110" s="78"/>
      <c r="AH110" s="78"/>
      <c r="AI110" s="96"/>
      <c r="AJ110" s="96"/>
      <c r="AK110" s="96"/>
    </row>
    <row r="111" s="38" customFormat="1" ht="33.75" outlineLevel="2" spans="1:37">
      <c r="A111" s="53">
        <v>104</v>
      </c>
      <c r="B111" s="53" t="s">
        <v>69</v>
      </c>
      <c r="C111" s="53" t="s">
        <v>993</v>
      </c>
      <c r="D111" s="56"/>
      <c r="E111" s="57" t="s">
        <v>994</v>
      </c>
      <c r="F111" s="57" t="s">
        <v>995</v>
      </c>
      <c r="G111" s="58" t="s">
        <v>996</v>
      </c>
      <c r="H111" s="57" t="s">
        <v>997</v>
      </c>
      <c r="I111" s="58" t="s">
        <v>998</v>
      </c>
      <c r="J111" s="67" t="s">
        <v>367</v>
      </c>
      <c r="K111" s="67">
        <v>1</v>
      </c>
      <c r="L111" s="68">
        <v>400</v>
      </c>
      <c r="M111" s="69">
        <f t="shared" si="22"/>
        <v>480000</v>
      </c>
      <c r="N111" s="70">
        <v>0.02</v>
      </c>
      <c r="O111" s="69">
        <f t="shared" si="23"/>
        <v>7.2</v>
      </c>
      <c r="P111" s="69">
        <f t="shared" si="24"/>
        <v>24</v>
      </c>
      <c r="Q111" s="64">
        <f t="shared" si="25"/>
        <v>9600</v>
      </c>
      <c r="R111" s="64">
        <f t="shared" si="26"/>
        <v>2880</v>
      </c>
      <c r="S111" s="64">
        <f t="shared" si="27"/>
        <v>6720</v>
      </c>
      <c r="T111" s="64">
        <f t="shared" si="21"/>
        <v>6720</v>
      </c>
      <c r="U111" s="75">
        <v>45199</v>
      </c>
      <c r="V111" s="75">
        <v>45291</v>
      </c>
      <c r="W111" s="77">
        <v>45181.6896990741</v>
      </c>
      <c r="X111" s="78" t="s">
        <v>999</v>
      </c>
      <c r="Y111" s="86" t="s">
        <v>1000</v>
      </c>
      <c r="Z111" s="86" t="s">
        <v>994</v>
      </c>
      <c r="AA111" s="87"/>
      <c r="AB111" s="53" t="s">
        <v>653</v>
      </c>
      <c r="AC111" s="53">
        <v>2880</v>
      </c>
      <c r="AD111" s="53" t="s">
        <v>994</v>
      </c>
      <c r="AE111" s="53">
        <v>37147871</v>
      </c>
      <c r="AF111" s="88" t="s">
        <v>1001</v>
      </c>
      <c r="AG111" s="78"/>
      <c r="AH111" s="78"/>
      <c r="AI111" s="96"/>
      <c r="AJ111" s="96"/>
      <c r="AK111" s="96"/>
    </row>
    <row r="112" s="38" customFormat="1" ht="33.75" outlineLevel="2" spans="1:37">
      <c r="A112" s="53">
        <v>105</v>
      </c>
      <c r="B112" s="53" t="s">
        <v>69</v>
      </c>
      <c r="C112" s="53" t="s">
        <v>1002</v>
      </c>
      <c r="D112" s="56"/>
      <c r="E112" s="57" t="s">
        <v>1003</v>
      </c>
      <c r="F112" s="57" t="s">
        <v>1004</v>
      </c>
      <c r="G112" s="58" t="s">
        <v>1005</v>
      </c>
      <c r="H112" s="57" t="s">
        <v>1006</v>
      </c>
      <c r="I112" s="58" t="s">
        <v>1007</v>
      </c>
      <c r="J112" s="67" t="s">
        <v>367</v>
      </c>
      <c r="K112" s="67">
        <v>1</v>
      </c>
      <c r="L112" s="68">
        <v>215</v>
      </c>
      <c r="M112" s="69">
        <f t="shared" si="22"/>
        <v>258000</v>
      </c>
      <c r="N112" s="70">
        <v>0.026</v>
      </c>
      <c r="O112" s="69">
        <f t="shared" si="23"/>
        <v>9.36</v>
      </c>
      <c r="P112" s="69">
        <f t="shared" si="24"/>
        <v>31.2</v>
      </c>
      <c r="Q112" s="64">
        <f t="shared" si="25"/>
        <v>6708</v>
      </c>
      <c r="R112" s="64">
        <f t="shared" si="26"/>
        <v>2012.4</v>
      </c>
      <c r="S112" s="64">
        <f t="shared" si="27"/>
        <v>4695.6</v>
      </c>
      <c r="T112" s="64">
        <f t="shared" si="21"/>
        <v>4695.6</v>
      </c>
      <c r="U112" s="75">
        <v>45199</v>
      </c>
      <c r="V112" s="75">
        <v>45291</v>
      </c>
      <c r="W112" s="77">
        <v>45181.6826041667</v>
      </c>
      <c r="X112" s="78" t="s">
        <v>1008</v>
      </c>
      <c r="Y112" s="86" t="s">
        <v>1009</v>
      </c>
      <c r="Z112" s="86" t="s">
        <v>1003</v>
      </c>
      <c r="AA112" s="87"/>
      <c r="AB112" s="53" t="s">
        <v>481</v>
      </c>
      <c r="AC112" s="85">
        <v>2012.4</v>
      </c>
      <c r="AD112" s="53" t="s">
        <v>1003</v>
      </c>
      <c r="AE112" s="53">
        <v>22992244</v>
      </c>
      <c r="AF112" s="88" t="s">
        <v>1010</v>
      </c>
      <c r="AG112" s="78"/>
      <c r="AH112" s="78"/>
      <c r="AI112" s="96"/>
      <c r="AJ112" s="96"/>
      <c r="AK112" s="96"/>
    </row>
    <row r="113" s="38" customFormat="1" ht="33.75" outlineLevel="2" spans="1:37">
      <c r="A113" s="53">
        <v>106</v>
      </c>
      <c r="B113" s="53" t="s">
        <v>69</v>
      </c>
      <c r="C113" s="53" t="s">
        <v>1011</v>
      </c>
      <c r="D113" s="56"/>
      <c r="E113" s="57" t="s">
        <v>1012</v>
      </c>
      <c r="F113" s="57" t="s">
        <v>1013</v>
      </c>
      <c r="G113" s="58" t="s">
        <v>1014</v>
      </c>
      <c r="H113" s="57" t="s">
        <v>977</v>
      </c>
      <c r="I113" s="58" t="s">
        <v>1015</v>
      </c>
      <c r="J113" s="67" t="s">
        <v>367</v>
      </c>
      <c r="K113" s="67">
        <v>1</v>
      </c>
      <c r="L113" s="68">
        <v>300</v>
      </c>
      <c r="M113" s="69">
        <f t="shared" si="22"/>
        <v>360000</v>
      </c>
      <c r="N113" s="70">
        <v>0.02</v>
      </c>
      <c r="O113" s="69">
        <f t="shared" si="23"/>
        <v>7.2</v>
      </c>
      <c r="P113" s="69">
        <f t="shared" si="24"/>
        <v>24</v>
      </c>
      <c r="Q113" s="64">
        <f t="shared" si="25"/>
        <v>7200</v>
      </c>
      <c r="R113" s="64">
        <f t="shared" si="26"/>
        <v>2160</v>
      </c>
      <c r="S113" s="64">
        <f t="shared" si="27"/>
        <v>5040</v>
      </c>
      <c r="T113" s="64">
        <f t="shared" si="21"/>
        <v>5040</v>
      </c>
      <c r="U113" s="75">
        <v>45199</v>
      </c>
      <c r="V113" s="75">
        <v>45291</v>
      </c>
      <c r="W113" s="77">
        <v>45181.7470138889</v>
      </c>
      <c r="X113" s="78" t="s">
        <v>1016</v>
      </c>
      <c r="Y113" s="86" t="s">
        <v>1017</v>
      </c>
      <c r="Z113" s="86" t="s">
        <v>1012</v>
      </c>
      <c r="AA113" s="87"/>
      <c r="AB113" s="53" t="s">
        <v>653</v>
      </c>
      <c r="AC113" s="53">
        <v>2160</v>
      </c>
      <c r="AD113" s="53" t="s">
        <v>981</v>
      </c>
      <c r="AE113" s="157" t="s">
        <v>1018</v>
      </c>
      <c r="AF113" s="88" t="s">
        <v>1019</v>
      </c>
      <c r="AG113" s="78"/>
      <c r="AH113" s="78"/>
      <c r="AI113" s="96"/>
      <c r="AJ113" s="96"/>
      <c r="AK113" s="96"/>
    </row>
    <row r="114" s="38" customFormat="1" ht="56.25" outlineLevel="2" spans="1:37">
      <c r="A114" s="53">
        <v>107</v>
      </c>
      <c r="B114" s="53" t="s">
        <v>69</v>
      </c>
      <c r="C114" s="53" t="s">
        <v>1020</v>
      </c>
      <c r="D114" s="56"/>
      <c r="E114" s="57" t="s">
        <v>1021</v>
      </c>
      <c r="F114" s="57" t="s">
        <v>1022</v>
      </c>
      <c r="G114" s="58" t="s">
        <v>1023</v>
      </c>
      <c r="H114" s="57" t="s">
        <v>1024</v>
      </c>
      <c r="I114" s="58" t="s">
        <v>1025</v>
      </c>
      <c r="J114" s="67" t="s">
        <v>367</v>
      </c>
      <c r="K114" s="67">
        <v>1</v>
      </c>
      <c r="L114" s="68">
        <v>1127</v>
      </c>
      <c r="M114" s="69">
        <f t="shared" si="22"/>
        <v>1352400</v>
      </c>
      <c r="N114" s="70">
        <v>0.026</v>
      </c>
      <c r="O114" s="69">
        <f t="shared" si="23"/>
        <v>9.36</v>
      </c>
      <c r="P114" s="69">
        <f t="shared" si="24"/>
        <v>31.2</v>
      </c>
      <c r="Q114" s="64">
        <f t="shared" si="25"/>
        <v>35162.4</v>
      </c>
      <c r="R114" s="64">
        <f t="shared" si="26"/>
        <v>10548.72</v>
      </c>
      <c r="S114" s="64">
        <f t="shared" si="27"/>
        <v>24613.68</v>
      </c>
      <c r="T114" s="64">
        <f t="shared" si="21"/>
        <v>24613.68</v>
      </c>
      <c r="U114" s="75">
        <v>45211</v>
      </c>
      <c r="V114" s="75">
        <v>45291</v>
      </c>
      <c r="W114" s="77">
        <v>45206</v>
      </c>
      <c r="X114" s="78" t="s">
        <v>1026</v>
      </c>
      <c r="Y114" s="86" t="s">
        <v>1027</v>
      </c>
      <c r="Z114" s="86" t="s">
        <v>1021</v>
      </c>
      <c r="AA114" s="87"/>
      <c r="AB114" s="53" t="s">
        <v>175</v>
      </c>
      <c r="AC114" s="53">
        <v>10548.72</v>
      </c>
      <c r="AD114" s="53" t="s">
        <v>1021</v>
      </c>
      <c r="AE114" s="53">
        <v>59370900</v>
      </c>
      <c r="AF114" s="88" t="s">
        <v>1028</v>
      </c>
      <c r="AG114" s="78"/>
      <c r="AH114" s="78"/>
      <c r="AI114" s="96"/>
      <c r="AJ114" s="96"/>
      <c r="AK114" s="96"/>
    </row>
    <row r="115" s="38" customFormat="1" ht="101.25" outlineLevel="2" spans="1:34">
      <c r="A115" s="53">
        <v>108</v>
      </c>
      <c r="B115" s="53" t="s">
        <v>1029</v>
      </c>
      <c r="C115" s="53" t="s">
        <v>1030</v>
      </c>
      <c r="D115" s="93"/>
      <c r="E115" s="54" t="s">
        <v>1031</v>
      </c>
      <c r="F115" s="54" t="s">
        <v>1032</v>
      </c>
      <c r="G115" s="54" t="s">
        <v>1033</v>
      </c>
      <c r="H115" s="54" t="s">
        <v>1034</v>
      </c>
      <c r="I115" s="54" t="s">
        <v>1035</v>
      </c>
      <c r="J115" s="53" t="s">
        <v>367</v>
      </c>
      <c r="K115" s="53">
        <v>1</v>
      </c>
      <c r="L115" s="64">
        <v>652.91</v>
      </c>
      <c r="M115" s="64">
        <f t="shared" ref="M115:M163" si="28">L115*1200</f>
        <v>783492</v>
      </c>
      <c r="N115" s="65">
        <v>0.02</v>
      </c>
      <c r="O115" s="64">
        <f t="shared" ref="O115:O163" si="29">P115*0.3</f>
        <v>7.2</v>
      </c>
      <c r="P115" s="64">
        <f t="shared" ref="P115:P163" si="30">1200*N115</f>
        <v>24</v>
      </c>
      <c r="Q115" s="64">
        <f t="shared" ref="Q115:Q163" si="31">L115*P115</f>
        <v>15669.84</v>
      </c>
      <c r="R115" s="64">
        <f t="shared" ref="R115:R163" si="32">L115*O115</f>
        <v>4700.952</v>
      </c>
      <c r="S115" s="64">
        <f t="shared" si="27"/>
        <v>10968.888</v>
      </c>
      <c r="T115" s="64">
        <f t="shared" ref="T115:T144" si="33">Q115-R115</f>
        <v>10968.888</v>
      </c>
      <c r="U115" s="75">
        <v>45199</v>
      </c>
      <c r="V115" s="75">
        <v>45291</v>
      </c>
      <c r="W115" s="75">
        <v>45182.8863425926</v>
      </c>
      <c r="X115" s="53" t="s">
        <v>1036</v>
      </c>
      <c r="Y115" s="54" t="s">
        <v>1037</v>
      </c>
      <c r="Z115" s="54" t="s">
        <v>1031</v>
      </c>
      <c r="AA115" s="93"/>
      <c r="AB115" s="53" t="s">
        <v>116</v>
      </c>
      <c r="AC115" s="53">
        <v>4700.95</v>
      </c>
      <c r="AD115" s="53" t="s">
        <v>1038</v>
      </c>
      <c r="AE115" s="53">
        <v>52452340</v>
      </c>
      <c r="AF115" s="84" t="s">
        <v>1039</v>
      </c>
      <c r="AG115" s="53"/>
      <c r="AH115" s="53"/>
    </row>
    <row r="116" s="38" customFormat="1" ht="33.75" outlineLevel="2" spans="1:34">
      <c r="A116" s="53">
        <v>109</v>
      </c>
      <c r="B116" s="53" t="s">
        <v>1029</v>
      </c>
      <c r="C116" s="53" t="s">
        <v>1040</v>
      </c>
      <c r="D116" s="93"/>
      <c r="E116" s="54" t="s">
        <v>1041</v>
      </c>
      <c r="F116" s="54" t="s">
        <v>1042</v>
      </c>
      <c r="G116" s="54" t="s">
        <v>1043</v>
      </c>
      <c r="H116" s="54" t="s">
        <v>1044</v>
      </c>
      <c r="I116" s="54" t="s">
        <v>1045</v>
      </c>
      <c r="J116" s="53" t="s">
        <v>367</v>
      </c>
      <c r="K116" s="53">
        <v>1</v>
      </c>
      <c r="L116" s="64">
        <v>200</v>
      </c>
      <c r="M116" s="64">
        <f t="shared" si="28"/>
        <v>240000</v>
      </c>
      <c r="N116" s="65">
        <v>0.02</v>
      </c>
      <c r="O116" s="64">
        <f t="shared" si="29"/>
        <v>7.2</v>
      </c>
      <c r="P116" s="64">
        <f t="shared" si="30"/>
        <v>24</v>
      </c>
      <c r="Q116" s="64">
        <f t="shared" si="31"/>
        <v>4800</v>
      </c>
      <c r="R116" s="64">
        <f t="shared" si="32"/>
        <v>1440</v>
      </c>
      <c r="S116" s="64">
        <f t="shared" si="27"/>
        <v>3360</v>
      </c>
      <c r="T116" s="64">
        <f t="shared" si="33"/>
        <v>3360</v>
      </c>
      <c r="U116" s="75">
        <v>45199</v>
      </c>
      <c r="V116" s="75">
        <v>45291</v>
      </c>
      <c r="W116" s="75">
        <v>45182.9083680556</v>
      </c>
      <c r="X116" s="53" t="s">
        <v>1046</v>
      </c>
      <c r="Y116" s="54" t="s">
        <v>1047</v>
      </c>
      <c r="Z116" s="54" t="s">
        <v>1041</v>
      </c>
      <c r="AA116" s="93"/>
      <c r="AB116" s="53" t="s">
        <v>175</v>
      </c>
      <c r="AC116" s="53">
        <v>1440</v>
      </c>
      <c r="AD116" s="53" t="s">
        <v>1038</v>
      </c>
      <c r="AE116" s="53">
        <v>38596905</v>
      </c>
      <c r="AF116" s="84" t="s">
        <v>1048</v>
      </c>
      <c r="AG116" s="53"/>
      <c r="AH116" s="53"/>
    </row>
    <row r="117" s="38" customFormat="1" ht="56.25" outlineLevel="2" spans="1:34">
      <c r="A117" s="53">
        <v>110</v>
      </c>
      <c r="B117" s="53" t="s">
        <v>1029</v>
      </c>
      <c r="C117" s="53" t="s">
        <v>1049</v>
      </c>
      <c r="D117" s="93"/>
      <c r="E117" s="54" t="s">
        <v>1050</v>
      </c>
      <c r="F117" s="54" t="s">
        <v>1051</v>
      </c>
      <c r="G117" s="54" t="s">
        <v>1052</v>
      </c>
      <c r="H117" s="54" t="s">
        <v>1053</v>
      </c>
      <c r="I117" s="54" t="s">
        <v>1054</v>
      </c>
      <c r="J117" s="53" t="s">
        <v>367</v>
      </c>
      <c r="K117" s="53">
        <v>1</v>
      </c>
      <c r="L117" s="64">
        <v>580</v>
      </c>
      <c r="M117" s="64">
        <f t="shared" si="28"/>
        <v>696000</v>
      </c>
      <c r="N117" s="65">
        <v>0.02</v>
      </c>
      <c r="O117" s="64">
        <f t="shared" si="29"/>
        <v>7.2</v>
      </c>
      <c r="P117" s="64">
        <f t="shared" si="30"/>
        <v>24</v>
      </c>
      <c r="Q117" s="64">
        <f t="shared" si="31"/>
        <v>13920</v>
      </c>
      <c r="R117" s="64">
        <f t="shared" si="32"/>
        <v>4176</v>
      </c>
      <c r="S117" s="64">
        <f t="shared" si="27"/>
        <v>9744</v>
      </c>
      <c r="T117" s="64">
        <f t="shared" si="33"/>
        <v>9744</v>
      </c>
      <c r="U117" s="75">
        <v>45211</v>
      </c>
      <c r="V117" s="75">
        <v>45291</v>
      </c>
      <c r="W117" s="75">
        <v>45182.8154976852</v>
      </c>
      <c r="X117" s="53" t="s">
        <v>1055</v>
      </c>
      <c r="Y117" s="54" t="s">
        <v>1056</v>
      </c>
      <c r="Z117" s="54" t="s">
        <v>1050</v>
      </c>
      <c r="AA117" s="93"/>
      <c r="AB117" s="53" t="s">
        <v>492</v>
      </c>
      <c r="AC117" s="53">
        <v>4176</v>
      </c>
      <c r="AD117" s="53" t="s">
        <v>1038</v>
      </c>
      <c r="AE117" s="53">
        <v>15741988</v>
      </c>
      <c r="AF117" s="53" t="s">
        <v>1057</v>
      </c>
      <c r="AG117" s="53"/>
      <c r="AH117" s="53"/>
    </row>
    <row r="118" s="38" customFormat="1" ht="56.25" outlineLevel="2" spans="1:34">
      <c r="A118" s="53">
        <v>111</v>
      </c>
      <c r="B118" s="53" t="s">
        <v>1029</v>
      </c>
      <c r="C118" s="53" t="s">
        <v>1058</v>
      </c>
      <c r="D118" s="93"/>
      <c r="E118" s="54" t="s">
        <v>1059</v>
      </c>
      <c r="F118" s="54" t="s">
        <v>1060</v>
      </c>
      <c r="G118" s="54" t="s">
        <v>1061</v>
      </c>
      <c r="H118" s="54" t="s">
        <v>1062</v>
      </c>
      <c r="I118" s="54" t="s">
        <v>1063</v>
      </c>
      <c r="J118" s="53" t="s">
        <v>367</v>
      </c>
      <c r="K118" s="53">
        <v>1</v>
      </c>
      <c r="L118" s="64">
        <v>499</v>
      </c>
      <c r="M118" s="64">
        <f t="shared" si="28"/>
        <v>598800</v>
      </c>
      <c r="N118" s="65">
        <v>0.026</v>
      </c>
      <c r="O118" s="64">
        <f t="shared" si="29"/>
        <v>9.36</v>
      </c>
      <c r="P118" s="64">
        <f t="shared" si="30"/>
        <v>31.2</v>
      </c>
      <c r="Q118" s="64">
        <f t="shared" si="31"/>
        <v>15568.8</v>
      </c>
      <c r="R118" s="64">
        <f t="shared" si="32"/>
        <v>4670.64</v>
      </c>
      <c r="S118" s="64">
        <f t="shared" si="27"/>
        <v>10898.16</v>
      </c>
      <c r="T118" s="64">
        <f t="shared" si="33"/>
        <v>10898.16</v>
      </c>
      <c r="U118" s="75">
        <v>45211</v>
      </c>
      <c r="V118" s="75">
        <v>45291</v>
      </c>
      <c r="W118" s="75">
        <v>45182.8985416667</v>
      </c>
      <c r="X118" s="53" t="s">
        <v>1064</v>
      </c>
      <c r="Y118" s="54" t="s">
        <v>1065</v>
      </c>
      <c r="Z118" s="54" t="s">
        <v>1059</v>
      </c>
      <c r="AA118" s="93"/>
      <c r="AB118" s="53" t="s">
        <v>127</v>
      </c>
      <c r="AC118" s="53">
        <v>4670.64</v>
      </c>
      <c r="AD118" s="53" t="s">
        <v>1038</v>
      </c>
      <c r="AE118" s="53">
        <v>89102353</v>
      </c>
      <c r="AF118" s="53" t="s">
        <v>1066</v>
      </c>
      <c r="AG118" s="53"/>
      <c r="AH118" s="53"/>
    </row>
    <row r="119" s="38" customFormat="1" ht="56.25" outlineLevel="2" spans="1:34">
      <c r="A119" s="53">
        <v>112</v>
      </c>
      <c r="B119" s="53" t="s">
        <v>1029</v>
      </c>
      <c r="C119" s="53" t="s">
        <v>1067</v>
      </c>
      <c r="D119" s="93"/>
      <c r="E119" s="54" t="s">
        <v>1068</v>
      </c>
      <c r="F119" s="54" t="s">
        <v>1069</v>
      </c>
      <c r="G119" s="54" t="s">
        <v>1070</v>
      </c>
      <c r="H119" s="54" t="s">
        <v>1071</v>
      </c>
      <c r="I119" s="54" t="s">
        <v>1072</v>
      </c>
      <c r="J119" s="53" t="s">
        <v>367</v>
      </c>
      <c r="K119" s="53">
        <v>1</v>
      </c>
      <c r="L119" s="64">
        <v>243</v>
      </c>
      <c r="M119" s="64">
        <f t="shared" si="28"/>
        <v>291600</v>
      </c>
      <c r="N119" s="65">
        <v>0.02</v>
      </c>
      <c r="O119" s="64">
        <f t="shared" si="29"/>
        <v>7.2</v>
      </c>
      <c r="P119" s="64">
        <f t="shared" si="30"/>
        <v>24</v>
      </c>
      <c r="Q119" s="64">
        <f t="shared" si="31"/>
        <v>5832</v>
      </c>
      <c r="R119" s="64">
        <f t="shared" si="32"/>
        <v>1749.6</v>
      </c>
      <c r="S119" s="64">
        <f t="shared" si="27"/>
        <v>4082.4</v>
      </c>
      <c r="T119" s="64">
        <f t="shared" si="33"/>
        <v>4082.4</v>
      </c>
      <c r="U119" s="75">
        <v>45199</v>
      </c>
      <c r="V119" s="75">
        <v>45291</v>
      </c>
      <c r="W119" s="75">
        <v>45182.8224074074</v>
      </c>
      <c r="X119" s="53" t="s">
        <v>1073</v>
      </c>
      <c r="Y119" s="54" t="s">
        <v>1074</v>
      </c>
      <c r="Z119" s="54" t="s">
        <v>1068</v>
      </c>
      <c r="AA119" s="93"/>
      <c r="AB119" s="53" t="s">
        <v>138</v>
      </c>
      <c r="AC119" s="53">
        <v>1749.6</v>
      </c>
      <c r="AD119" s="53" t="s">
        <v>1038</v>
      </c>
      <c r="AE119" s="53">
        <v>14110322</v>
      </c>
      <c r="AF119" s="84" t="s">
        <v>1075</v>
      </c>
      <c r="AG119" s="53"/>
      <c r="AH119" s="53"/>
    </row>
    <row r="120" s="38" customFormat="1" ht="56.25" outlineLevel="2" spans="1:34">
      <c r="A120" s="53">
        <v>113</v>
      </c>
      <c r="B120" s="53" t="s">
        <v>1029</v>
      </c>
      <c r="C120" s="53" t="s">
        <v>1076</v>
      </c>
      <c r="D120" s="93"/>
      <c r="E120" s="54" t="s">
        <v>1077</v>
      </c>
      <c r="F120" s="54" t="s">
        <v>1078</v>
      </c>
      <c r="G120" s="54" t="s">
        <v>1079</v>
      </c>
      <c r="H120" s="54" t="s">
        <v>1080</v>
      </c>
      <c r="I120" s="54" t="s">
        <v>1081</v>
      </c>
      <c r="J120" s="53" t="s">
        <v>367</v>
      </c>
      <c r="K120" s="53">
        <v>1</v>
      </c>
      <c r="L120" s="64">
        <v>290</v>
      </c>
      <c r="M120" s="64">
        <f t="shared" si="28"/>
        <v>348000</v>
      </c>
      <c r="N120" s="65">
        <v>0.02</v>
      </c>
      <c r="O120" s="64">
        <f t="shared" si="29"/>
        <v>7.2</v>
      </c>
      <c r="P120" s="64">
        <f t="shared" si="30"/>
        <v>24</v>
      </c>
      <c r="Q120" s="64">
        <f t="shared" si="31"/>
        <v>6960</v>
      </c>
      <c r="R120" s="64">
        <f t="shared" si="32"/>
        <v>2088</v>
      </c>
      <c r="S120" s="64">
        <f t="shared" si="27"/>
        <v>4872</v>
      </c>
      <c r="T120" s="64">
        <f t="shared" si="33"/>
        <v>4872</v>
      </c>
      <c r="U120" s="75">
        <v>45199</v>
      </c>
      <c r="V120" s="75">
        <v>45291</v>
      </c>
      <c r="W120" s="75">
        <v>45182.8536458333</v>
      </c>
      <c r="X120" s="53" t="s">
        <v>1082</v>
      </c>
      <c r="Y120" s="54" t="s">
        <v>1083</v>
      </c>
      <c r="Z120" s="54" t="s">
        <v>1077</v>
      </c>
      <c r="AA120" s="93"/>
      <c r="AB120" s="53" t="s">
        <v>653</v>
      </c>
      <c r="AC120" s="53">
        <v>2088</v>
      </c>
      <c r="AD120" s="53" t="s">
        <v>1077</v>
      </c>
      <c r="AE120" s="53">
        <v>82229306</v>
      </c>
      <c r="AF120" s="84" t="s">
        <v>1084</v>
      </c>
      <c r="AG120" s="53"/>
      <c r="AH120" s="53"/>
    </row>
    <row r="121" s="38" customFormat="1" ht="33.75" outlineLevel="2" spans="1:34">
      <c r="A121" s="53">
        <v>114</v>
      </c>
      <c r="B121" s="53" t="s">
        <v>1029</v>
      </c>
      <c r="C121" s="53" t="s">
        <v>1085</v>
      </c>
      <c r="D121" s="93"/>
      <c r="E121" s="54" t="s">
        <v>1086</v>
      </c>
      <c r="F121" s="54" t="s">
        <v>1087</v>
      </c>
      <c r="G121" s="54" t="s">
        <v>1088</v>
      </c>
      <c r="H121" s="54" t="s">
        <v>1089</v>
      </c>
      <c r="I121" s="54" t="s">
        <v>1090</v>
      </c>
      <c r="J121" s="53" t="s">
        <v>367</v>
      </c>
      <c r="K121" s="53">
        <v>1</v>
      </c>
      <c r="L121" s="64">
        <v>200</v>
      </c>
      <c r="M121" s="64">
        <f t="shared" si="28"/>
        <v>240000</v>
      </c>
      <c r="N121" s="65">
        <v>0.026</v>
      </c>
      <c r="O121" s="64">
        <f t="shared" si="29"/>
        <v>9.36</v>
      </c>
      <c r="P121" s="64">
        <f t="shared" si="30"/>
        <v>31.2</v>
      </c>
      <c r="Q121" s="64">
        <f t="shared" si="31"/>
        <v>6240</v>
      </c>
      <c r="R121" s="64">
        <f t="shared" si="32"/>
        <v>1872</v>
      </c>
      <c r="S121" s="64">
        <f t="shared" si="27"/>
        <v>4368</v>
      </c>
      <c r="T121" s="64">
        <f t="shared" si="33"/>
        <v>4368</v>
      </c>
      <c r="U121" s="75">
        <v>45199</v>
      </c>
      <c r="V121" s="75">
        <v>45291</v>
      </c>
      <c r="W121" s="75">
        <v>45182.9185185185</v>
      </c>
      <c r="X121" s="53" t="s">
        <v>1091</v>
      </c>
      <c r="Y121" s="54" t="s">
        <v>1092</v>
      </c>
      <c r="Z121" s="54" t="s">
        <v>1086</v>
      </c>
      <c r="AA121" s="93"/>
      <c r="AB121" s="53" t="s">
        <v>175</v>
      </c>
      <c r="AC121" s="53">
        <v>4272</v>
      </c>
      <c r="AD121" s="53" t="s">
        <v>1086</v>
      </c>
      <c r="AE121" s="53">
        <v>98487901</v>
      </c>
      <c r="AF121" s="84" t="s">
        <v>1093</v>
      </c>
      <c r="AG121" s="53"/>
      <c r="AH121" s="53"/>
    </row>
    <row r="122" s="38" customFormat="1" ht="45" outlineLevel="2" spans="1:34">
      <c r="A122" s="53">
        <v>115</v>
      </c>
      <c r="B122" s="53" t="s">
        <v>1029</v>
      </c>
      <c r="C122" s="53" t="s">
        <v>1094</v>
      </c>
      <c r="D122" s="93"/>
      <c r="E122" s="54" t="s">
        <v>1095</v>
      </c>
      <c r="F122" s="54" t="s">
        <v>1096</v>
      </c>
      <c r="G122" s="54" t="s">
        <v>1097</v>
      </c>
      <c r="H122" s="54" t="s">
        <v>1098</v>
      </c>
      <c r="I122" s="54" t="s">
        <v>1099</v>
      </c>
      <c r="J122" s="53" t="s">
        <v>367</v>
      </c>
      <c r="K122" s="53">
        <v>1</v>
      </c>
      <c r="L122" s="64">
        <v>224</v>
      </c>
      <c r="M122" s="64">
        <f t="shared" si="28"/>
        <v>268800</v>
      </c>
      <c r="N122" s="65">
        <v>0.026</v>
      </c>
      <c r="O122" s="64">
        <f t="shared" si="29"/>
        <v>9.36</v>
      </c>
      <c r="P122" s="64">
        <f t="shared" si="30"/>
        <v>31.2</v>
      </c>
      <c r="Q122" s="64">
        <f t="shared" si="31"/>
        <v>6988.8</v>
      </c>
      <c r="R122" s="64">
        <f t="shared" si="32"/>
        <v>2096.64</v>
      </c>
      <c r="S122" s="64">
        <f t="shared" si="27"/>
        <v>4892.16</v>
      </c>
      <c r="T122" s="64">
        <f t="shared" si="33"/>
        <v>4892.16</v>
      </c>
      <c r="U122" s="75">
        <v>45199</v>
      </c>
      <c r="V122" s="75">
        <v>45291</v>
      </c>
      <c r="W122" s="75">
        <v>45182.8085185185</v>
      </c>
      <c r="X122" s="53" t="s">
        <v>1100</v>
      </c>
      <c r="Y122" s="54" t="s">
        <v>1101</v>
      </c>
      <c r="Z122" s="54" t="s">
        <v>1095</v>
      </c>
      <c r="AA122" s="93"/>
      <c r="AB122" s="53" t="s">
        <v>138</v>
      </c>
      <c r="AC122" s="53">
        <v>2096.64</v>
      </c>
      <c r="AD122" s="53" t="s">
        <v>1038</v>
      </c>
      <c r="AE122" s="53">
        <v>66087889</v>
      </c>
      <c r="AF122" s="84" t="s">
        <v>1102</v>
      </c>
      <c r="AG122" s="53"/>
      <c r="AH122" s="53"/>
    </row>
    <row r="123" s="38" customFormat="1" ht="56.25" outlineLevel="2" spans="1:34">
      <c r="A123" s="53">
        <v>116</v>
      </c>
      <c r="B123" s="53" t="s">
        <v>1029</v>
      </c>
      <c r="C123" s="53" t="s">
        <v>1103</v>
      </c>
      <c r="D123" s="93"/>
      <c r="E123" s="54" t="s">
        <v>1104</v>
      </c>
      <c r="F123" s="54" t="s">
        <v>1105</v>
      </c>
      <c r="G123" s="54" t="s">
        <v>1106</v>
      </c>
      <c r="H123" s="54" t="s">
        <v>1107</v>
      </c>
      <c r="I123" s="54" t="s">
        <v>1108</v>
      </c>
      <c r="J123" s="53" t="s">
        <v>367</v>
      </c>
      <c r="K123" s="53">
        <v>1</v>
      </c>
      <c r="L123" s="64">
        <v>376.22</v>
      </c>
      <c r="M123" s="64">
        <f t="shared" si="28"/>
        <v>451464</v>
      </c>
      <c r="N123" s="65">
        <v>0.026</v>
      </c>
      <c r="O123" s="64">
        <f t="shared" si="29"/>
        <v>9.36</v>
      </c>
      <c r="P123" s="64">
        <f t="shared" si="30"/>
        <v>31.2</v>
      </c>
      <c r="Q123" s="64">
        <f t="shared" si="31"/>
        <v>11738.064</v>
      </c>
      <c r="R123" s="64">
        <f t="shared" si="32"/>
        <v>3521.4192</v>
      </c>
      <c r="S123" s="64">
        <f t="shared" si="27"/>
        <v>8216.6448</v>
      </c>
      <c r="T123" s="64">
        <f t="shared" si="33"/>
        <v>8216.6448</v>
      </c>
      <c r="U123" s="75">
        <v>45199</v>
      </c>
      <c r="V123" s="75">
        <v>45291</v>
      </c>
      <c r="W123" s="75">
        <v>45182.8793171296</v>
      </c>
      <c r="X123" s="53" t="s">
        <v>1109</v>
      </c>
      <c r="Y123" s="54" t="s">
        <v>1110</v>
      </c>
      <c r="Z123" s="54" t="s">
        <v>1104</v>
      </c>
      <c r="AA123" s="93"/>
      <c r="AB123" s="53" t="s">
        <v>138</v>
      </c>
      <c r="AC123" s="53">
        <v>3521.42</v>
      </c>
      <c r="AD123" s="53" t="s">
        <v>1038</v>
      </c>
      <c r="AE123" s="53">
        <v>18870888</v>
      </c>
      <c r="AF123" s="84" t="s">
        <v>1111</v>
      </c>
      <c r="AG123" s="53"/>
      <c r="AH123" s="53"/>
    </row>
    <row r="124" s="38" customFormat="1" ht="56.25" outlineLevel="2" spans="1:34">
      <c r="A124" s="53">
        <v>117</v>
      </c>
      <c r="B124" s="53" t="s">
        <v>1029</v>
      </c>
      <c r="C124" s="53" t="s">
        <v>1112</v>
      </c>
      <c r="D124" s="93"/>
      <c r="E124" s="54" t="s">
        <v>1113</v>
      </c>
      <c r="F124" s="54" t="s">
        <v>1114</v>
      </c>
      <c r="G124" s="54" t="s">
        <v>1043</v>
      </c>
      <c r="H124" s="54" t="s">
        <v>1115</v>
      </c>
      <c r="I124" s="54" t="s">
        <v>1116</v>
      </c>
      <c r="J124" s="53" t="s">
        <v>367</v>
      </c>
      <c r="K124" s="53">
        <v>1</v>
      </c>
      <c r="L124" s="64">
        <v>300</v>
      </c>
      <c r="M124" s="64">
        <f t="shared" si="28"/>
        <v>360000</v>
      </c>
      <c r="N124" s="65">
        <v>0.02</v>
      </c>
      <c r="O124" s="64">
        <f t="shared" si="29"/>
        <v>7.2</v>
      </c>
      <c r="P124" s="64">
        <f t="shared" si="30"/>
        <v>24</v>
      </c>
      <c r="Q124" s="64">
        <f t="shared" si="31"/>
        <v>7200</v>
      </c>
      <c r="R124" s="64">
        <f t="shared" si="32"/>
        <v>2160</v>
      </c>
      <c r="S124" s="64">
        <f t="shared" si="27"/>
        <v>5040</v>
      </c>
      <c r="T124" s="64">
        <f t="shared" si="33"/>
        <v>5040</v>
      </c>
      <c r="U124" s="75">
        <v>45199</v>
      </c>
      <c r="V124" s="75">
        <v>45291</v>
      </c>
      <c r="W124" s="75">
        <v>45182.8746064815</v>
      </c>
      <c r="X124" s="53" t="s">
        <v>1117</v>
      </c>
      <c r="Y124" s="54" t="s">
        <v>1118</v>
      </c>
      <c r="Z124" s="54" t="s">
        <v>1113</v>
      </c>
      <c r="AA124" s="93"/>
      <c r="AB124" s="53" t="s">
        <v>116</v>
      </c>
      <c r="AC124" s="53">
        <v>2160</v>
      </c>
      <c r="AD124" s="53" t="s">
        <v>1038</v>
      </c>
      <c r="AE124" s="53">
        <v>36358339</v>
      </c>
      <c r="AF124" s="84" t="s">
        <v>1119</v>
      </c>
      <c r="AG124" s="53"/>
      <c r="AH124" s="53"/>
    </row>
    <row r="125" s="38" customFormat="1" ht="33.75" outlineLevel="2" spans="1:34">
      <c r="A125" s="53">
        <v>118</v>
      </c>
      <c r="B125" s="53" t="s">
        <v>1029</v>
      </c>
      <c r="C125" s="53" t="s">
        <v>1120</v>
      </c>
      <c r="D125" s="93"/>
      <c r="E125" s="54" t="s">
        <v>1121</v>
      </c>
      <c r="F125" s="54" t="s">
        <v>1122</v>
      </c>
      <c r="G125" s="54" t="s">
        <v>1123</v>
      </c>
      <c r="H125" s="54" t="s">
        <v>660</v>
      </c>
      <c r="I125" s="54" t="s">
        <v>1124</v>
      </c>
      <c r="J125" s="53" t="s">
        <v>367</v>
      </c>
      <c r="K125" s="53">
        <v>1</v>
      </c>
      <c r="L125" s="64">
        <v>350</v>
      </c>
      <c r="M125" s="64">
        <f t="shared" si="28"/>
        <v>420000</v>
      </c>
      <c r="N125" s="65">
        <v>0.02</v>
      </c>
      <c r="O125" s="64">
        <f t="shared" si="29"/>
        <v>7.2</v>
      </c>
      <c r="P125" s="64">
        <f t="shared" si="30"/>
        <v>24</v>
      </c>
      <c r="Q125" s="64">
        <f t="shared" si="31"/>
        <v>8400</v>
      </c>
      <c r="R125" s="64">
        <f t="shared" si="32"/>
        <v>2520</v>
      </c>
      <c r="S125" s="64">
        <f t="shared" si="27"/>
        <v>5880</v>
      </c>
      <c r="T125" s="64">
        <f t="shared" si="33"/>
        <v>5880</v>
      </c>
      <c r="U125" s="75">
        <v>45199</v>
      </c>
      <c r="V125" s="75">
        <v>45291</v>
      </c>
      <c r="W125" s="75">
        <v>45182.9113310185</v>
      </c>
      <c r="X125" s="53" t="s">
        <v>1125</v>
      </c>
      <c r="Y125" s="54" t="s">
        <v>1126</v>
      </c>
      <c r="Z125" s="54" t="s">
        <v>1121</v>
      </c>
      <c r="AA125" s="93"/>
      <c r="AB125" s="53" t="s">
        <v>175</v>
      </c>
      <c r="AC125" s="53">
        <v>6720</v>
      </c>
      <c r="AD125" s="53" t="s">
        <v>1121</v>
      </c>
      <c r="AE125" s="53">
        <v>45089332</v>
      </c>
      <c r="AF125" s="84" t="s">
        <v>1127</v>
      </c>
      <c r="AG125" s="53"/>
      <c r="AH125" s="53"/>
    </row>
    <row r="126" s="38" customFormat="1" ht="67.5" outlineLevel="2" spans="1:34">
      <c r="A126" s="53">
        <v>119</v>
      </c>
      <c r="B126" s="53" t="s">
        <v>1029</v>
      </c>
      <c r="C126" s="53" t="s">
        <v>1128</v>
      </c>
      <c r="D126" s="93"/>
      <c r="E126" s="54" t="s">
        <v>1129</v>
      </c>
      <c r="F126" s="54" t="s">
        <v>1130</v>
      </c>
      <c r="G126" s="54" t="s">
        <v>1123</v>
      </c>
      <c r="H126" s="54" t="s">
        <v>1131</v>
      </c>
      <c r="I126" s="54" t="s">
        <v>1132</v>
      </c>
      <c r="J126" s="53" t="s">
        <v>367</v>
      </c>
      <c r="K126" s="53">
        <v>1</v>
      </c>
      <c r="L126" s="64">
        <v>200</v>
      </c>
      <c r="M126" s="64">
        <f t="shared" si="28"/>
        <v>240000</v>
      </c>
      <c r="N126" s="65">
        <v>0.024</v>
      </c>
      <c r="O126" s="64">
        <f t="shared" si="29"/>
        <v>8.64</v>
      </c>
      <c r="P126" s="64">
        <f t="shared" si="30"/>
        <v>28.8</v>
      </c>
      <c r="Q126" s="64">
        <f t="shared" si="31"/>
        <v>5760</v>
      </c>
      <c r="R126" s="64">
        <f t="shared" si="32"/>
        <v>1728</v>
      </c>
      <c r="S126" s="64">
        <f t="shared" si="27"/>
        <v>4032</v>
      </c>
      <c r="T126" s="64">
        <f t="shared" si="33"/>
        <v>4032</v>
      </c>
      <c r="U126" s="75">
        <v>45199</v>
      </c>
      <c r="V126" s="75">
        <v>45291</v>
      </c>
      <c r="W126" s="75">
        <v>45182.8513194444</v>
      </c>
      <c r="X126" s="53" t="s">
        <v>1133</v>
      </c>
      <c r="Y126" s="54" t="s">
        <v>1134</v>
      </c>
      <c r="Z126" s="54" t="s">
        <v>1129</v>
      </c>
      <c r="AA126" s="93"/>
      <c r="AB126" s="53" t="s">
        <v>138</v>
      </c>
      <c r="AC126" s="53">
        <v>1728</v>
      </c>
      <c r="AD126" s="53" t="s">
        <v>1038</v>
      </c>
      <c r="AE126" s="53">
        <v>53071889</v>
      </c>
      <c r="AF126" s="84" t="s">
        <v>1135</v>
      </c>
      <c r="AG126" s="53"/>
      <c r="AH126" s="53"/>
    </row>
    <row r="127" s="38" customFormat="1" ht="33.75" outlineLevel="2" spans="1:34">
      <c r="A127" s="53">
        <v>120</v>
      </c>
      <c r="B127" s="53" t="s">
        <v>1029</v>
      </c>
      <c r="C127" s="53" t="s">
        <v>1136</v>
      </c>
      <c r="D127" s="93"/>
      <c r="E127" s="54" t="s">
        <v>1137</v>
      </c>
      <c r="F127" s="54" t="s">
        <v>1138</v>
      </c>
      <c r="G127" s="54" t="s">
        <v>1139</v>
      </c>
      <c r="H127" s="54" t="s">
        <v>1140</v>
      </c>
      <c r="I127" s="54" t="s">
        <v>1141</v>
      </c>
      <c r="J127" s="53" t="s">
        <v>367</v>
      </c>
      <c r="K127" s="53">
        <v>1</v>
      </c>
      <c r="L127" s="64">
        <v>150</v>
      </c>
      <c r="M127" s="64">
        <f t="shared" si="28"/>
        <v>180000</v>
      </c>
      <c r="N127" s="65">
        <v>0.024</v>
      </c>
      <c r="O127" s="64">
        <f t="shared" si="29"/>
        <v>8.64</v>
      </c>
      <c r="P127" s="64">
        <f t="shared" si="30"/>
        <v>28.8</v>
      </c>
      <c r="Q127" s="64">
        <f t="shared" si="31"/>
        <v>4320</v>
      </c>
      <c r="R127" s="64">
        <f t="shared" si="32"/>
        <v>1296</v>
      </c>
      <c r="S127" s="64">
        <f t="shared" si="27"/>
        <v>3024</v>
      </c>
      <c r="T127" s="64">
        <f t="shared" si="33"/>
        <v>3024</v>
      </c>
      <c r="U127" s="75">
        <v>45211</v>
      </c>
      <c r="V127" s="75">
        <v>45291</v>
      </c>
      <c r="W127" s="75">
        <v>45182.8362384259</v>
      </c>
      <c r="X127" s="53" t="s">
        <v>1142</v>
      </c>
      <c r="Y127" s="54" t="s">
        <v>1143</v>
      </c>
      <c r="Z127" s="54" t="s">
        <v>1137</v>
      </c>
      <c r="AA127" s="93"/>
      <c r="AB127" s="53" t="s">
        <v>127</v>
      </c>
      <c r="AC127" s="53">
        <v>3096</v>
      </c>
      <c r="AD127" s="53" t="s">
        <v>1137</v>
      </c>
      <c r="AE127" s="53">
        <v>47717353</v>
      </c>
      <c r="AF127" s="53" t="s">
        <v>1144</v>
      </c>
      <c r="AG127" s="53"/>
      <c r="AH127" s="53"/>
    </row>
    <row r="128" s="38" customFormat="1" ht="33.75" outlineLevel="2" spans="1:34">
      <c r="A128" s="53">
        <v>121</v>
      </c>
      <c r="B128" s="53" t="s">
        <v>1029</v>
      </c>
      <c r="C128" s="53" t="s">
        <v>1145</v>
      </c>
      <c r="D128" s="93"/>
      <c r="E128" s="54" t="s">
        <v>1146</v>
      </c>
      <c r="F128" s="54" t="s">
        <v>1147</v>
      </c>
      <c r="G128" s="54" t="s">
        <v>1148</v>
      </c>
      <c r="H128" s="54" t="s">
        <v>1149</v>
      </c>
      <c r="I128" s="54" t="s">
        <v>1150</v>
      </c>
      <c r="J128" s="53" t="s">
        <v>367</v>
      </c>
      <c r="K128" s="53">
        <v>1</v>
      </c>
      <c r="L128" s="64">
        <v>200</v>
      </c>
      <c r="M128" s="64">
        <f t="shared" si="28"/>
        <v>240000</v>
      </c>
      <c r="N128" s="65">
        <v>0.026</v>
      </c>
      <c r="O128" s="64">
        <f t="shared" si="29"/>
        <v>9.36</v>
      </c>
      <c r="P128" s="64">
        <f t="shared" si="30"/>
        <v>31.2</v>
      </c>
      <c r="Q128" s="64">
        <f t="shared" si="31"/>
        <v>6240</v>
      </c>
      <c r="R128" s="64">
        <f t="shared" si="32"/>
        <v>1872</v>
      </c>
      <c r="S128" s="64">
        <f t="shared" si="27"/>
        <v>4368</v>
      </c>
      <c r="T128" s="64">
        <f t="shared" si="33"/>
        <v>4368</v>
      </c>
      <c r="U128" s="75">
        <v>45199</v>
      </c>
      <c r="V128" s="75">
        <v>45291</v>
      </c>
      <c r="W128" s="75">
        <v>45182.8466550926</v>
      </c>
      <c r="X128" s="53" t="s">
        <v>1151</v>
      </c>
      <c r="Y128" s="54" t="s">
        <v>1152</v>
      </c>
      <c r="Z128" s="54" t="s">
        <v>1146</v>
      </c>
      <c r="AA128" s="93"/>
      <c r="AB128" s="53" t="s">
        <v>138</v>
      </c>
      <c r="AC128" s="53">
        <v>1872</v>
      </c>
      <c r="AD128" s="53" t="s">
        <v>1038</v>
      </c>
      <c r="AE128" s="53">
        <v>75307321</v>
      </c>
      <c r="AF128" s="84" t="s">
        <v>1153</v>
      </c>
      <c r="AG128" s="53"/>
      <c r="AH128" s="53"/>
    </row>
    <row r="129" s="38" customFormat="1" ht="33.75" outlineLevel="2" spans="1:34">
      <c r="A129" s="53">
        <v>122</v>
      </c>
      <c r="B129" s="53" t="s">
        <v>1029</v>
      </c>
      <c r="C129" s="53" t="s">
        <v>1154</v>
      </c>
      <c r="D129" s="93"/>
      <c r="E129" s="54" t="s">
        <v>1155</v>
      </c>
      <c r="F129" s="54" t="s">
        <v>1156</v>
      </c>
      <c r="G129" s="54" t="s">
        <v>1157</v>
      </c>
      <c r="H129" s="54" t="s">
        <v>1158</v>
      </c>
      <c r="I129" s="54" t="s">
        <v>1159</v>
      </c>
      <c r="J129" s="53" t="s">
        <v>367</v>
      </c>
      <c r="K129" s="53">
        <v>1</v>
      </c>
      <c r="L129" s="64">
        <v>234</v>
      </c>
      <c r="M129" s="64">
        <f t="shared" si="28"/>
        <v>280800</v>
      </c>
      <c r="N129" s="65">
        <v>0.026</v>
      </c>
      <c r="O129" s="64">
        <f t="shared" si="29"/>
        <v>9.36</v>
      </c>
      <c r="P129" s="64">
        <f t="shared" si="30"/>
        <v>31.2</v>
      </c>
      <c r="Q129" s="64">
        <f t="shared" si="31"/>
        <v>7300.8</v>
      </c>
      <c r="R129" s="64">
        <f t="shared" si="32"/>
        <v>2190.24</v>
      </c>
      <c r="S129" s="64">
        <f t="shared" si="27"/>
        <v>5110.56</v>
      </c>
      <c r="T129" s="64">
        <f t="shared" si="33"/>
        <v>5110.56</v>
      </c>
      <c r="U129" s="75">
        <v>45199</v>
      </c>
      <c r="V129" s="75">
        <v>45291</v>
      </c>
      <c r="W129" s="75">
        <v>45182.8559606482</v>
      </c>
      <c r="X129" s="53" t="s">
        <v>1160</v>
      </c>
      <c r="Y129" s="54" t="s">
        <v>1161</v>
      </c>
      <c r="Z129" s="54" t="s">
        <v>1155</v>
      </c>
      <c r="AA129" s="93"/>
      <c r="AB129" s="53" t="s">
        <v>116</v>
      </c>
      <c r="AC129" s="53">
        <v>2190.24</v>
      </c>
      <c r="AD129" s="53" t="s">
        <v>1038</v>
      </c>
      <c r="AE129" s="53">
        <v>42063911</v>
      </c>
      <c r="AF129" s="84" t="s">
        <v>1162</v>
      </c>
      <c r="AG129" s="53"/>
      <c r="AH129" s="53"/>
    </row>
    <row r="130" s="38" customFormat="1" ht="33.75" outlineLevel="2" spans="1:34">
      <c r="A130" s="53">
        <v>123</v>
      </c>
      <c r="B130" s="53" t="s">
        <v>1029</v>
      </c>
      <c r="C130" s="53" t="s">
        <v>1163</v>
      </c>
      <c r="D130" s="93"/>
      <c r="E130" s="54" t="s">
        <v>1164</v>
      </c>
      <c r="F130" s="54" t="s">
        <v>1165</v>
      </c>
      <c r="G130" s="54" t="s">
        <v>706</v>
      </c>
      <c r="H130" s="54" t="s">
        <v>1166</v>
      </c>
      <c r="I130" s="54" t="s">
        <v>1167</v>
      </c>
      <c r="J130" s="53" t="s">
        <v>367</v>
      </c>
      <c r="K130" s="53">
        <v>1</v>
      </c>
      <c r="L130" s="64">
        <v>520</v>
      </c>
      <c r="M130" s="64">
        <f t="shared" si="28"/>
        <v>624000</v>
      </c>
      <c r="N130" s="65">
        <v>0.024</v>
      </c>
      <c r="O130" s="64">
        <f t="shared" si="29"/>
        <v>8.64</v>
      </c>
      <c r="P130" s="64">
        <f t="shared" si="30"/>
        <v>28.8</v>
      </c>
      <c r="Q130" s="64">
        <f t="shared" si="31"/>
        <v>14976</v>
      </c>
      <c r="R130" s="64">
        <f t="shared" si="32"/>
        <v>4492.8</v>
      </c>
      <c r="S130" s="64">
        <f t="shared" si="27"/>
        <v>10483.2</v>
      </c>
      <c r="T130" s="64">
        <f t="shared" si="33"/>
        <v>10483.2</v>
      </c>
      <c r="U130" s="75">
        <v>45199</v>
      </c>
      <c r="V130" s="75">
        <v>45291</v>
      </c>
      <c r="W130" s="75">
        <v>45182.8840046296</v>
      </c>
      <c r="X130" s="53" t="s">
        <v>1168</v>
      </c>
      <c r="Y130" s="54" t="s">
        <v>1169</v>
      </c>
      <c r="Z130" s="54" t="s">
        <v>1164</v>
      </c>
      <c r="AA130" s="93"/>
      <c r="AB130" s="53" t="s">
        <v>116</v>
      </c>
      <c r="AC130" s="53">
        <v>4492.8</v>
      </c>
      <c r="AD130" s="53" t="s">
        <v>1038</v>
      </c>
      <c r="AE130" s="53">
        <v>70339911</v>
      </c>
      <c r="AF130" s="84" t="s">
        <v>1170</v>
      </c>
      <c r="AG130" s="53"/>
      <c r="AH130" s="53"/>
    </row>
    <row r="131" s="38" customFormat="1" ht="45" outlineLevel="2" spans="1:34">
      <c r="A131" s="53">
        <v>124</v>
      </c>
      <c r="B131" s="53" t="s">
        <v>1029</v>
      </c>
      <c r="C131" s="53" t="s">
        <v>1171</v>
      </c>
      <c r="D131" s="93"/>
      <c r="E131" s="54" t="s">
        <v>1172</v>
      </c>
      <c r="F131" s="54" t="s">
        <v>1173</v>
      </c>
      <c r="G131" s="54" t="s">
        <v>1088</v>
      </c>
      <c r="H131" s="54" t="s">
        <v>1174</v>
      </c>
      <c r="I131" s="54" t="s">
        <v>1175</v>
      </c>
      <c r="J131" s="53" t="s">
        <v>367</v>
      </c>
      <c r="K131" s="53">
        <v>1</v>
      </c>
      <c r="L131" s="64">
        <v>220</v>
      </c>
      <c r="M131" s="64">
        <f t="shared" si="28"/>
        <v>264000</v>
      </c>
      <c r="N131" s="65">
        <v>0.02</v>
      </c>
      <c r="O131" s="64">
        <f t="shared" si="29"/>
        <v>7.2</v>
      </c>
      <c r="P131" s="64">
        <f t="shared" si="30"/>
        <v>24</v>
      </c>
      <c r="Q131" s="64">
        <f t="shared" si="31"/>
        <v>5280</v>
      </c>
      <c r="R131" s="64">
        <f t="shared" si="32"/>
        <v>1584</v>
      </c>
      <c r="S131" s="64">
        <f t="shared" si="27"/>
        <v>3696</v>
      </c>
      <c r="T131" s="64">
        <f t="shared" si="33"/>
        <v>3696</v>
      </c>
      <c r="U131" s="75">
        <v>45199</v>
      </c>
      <c r="V131" s="75">
        <v>45291</v>
      </c>
      <c r="W131" s="75">
        <v>45182.8131712963</v>
      </c>
      <c r="X131" s="53" t="s">
        <v>1176</v>
      </c>
      <c r="Y131" s="54" t="s">
        <v>1177</v>
      </c>
      <c r="Z131" s="54" t="s">
        <v>1172</v>
      </c>
      <c r="AA131" s="93"/>
      <c r="AB131" s="53" t="s">
        <v>1178</v>
      </c>
      <c r="AC131" s="53" t="s">
        <v>1179</v>
      </c>
      <c r="AD131" s="53" t="s">
        <v>1180</v>
      </c>
      <c r="AE131" s="53" t="s">
        <v>1181</v>
      </c>
      <c r="AF131" s="84" t="s">
        <v>1182</v>
      </c>
      <c r="AG131" s="84" t="s">
        <v>1183</v>
      </c>
      <c r="AH131" s="84"/>
    </row>
    <row r="132" s="38" customFormat="1" ht="33.75" outlineLevel="2" spans="1:34">
      <c r="A132" s="53">
        <v>125</v>
      </c>
      <c r="B132" s="53" t="s">
        <v>1029</v>
      </c>
      <c r="C132" s="53" t="s">
        <v>1184</v>
      </c>
      <c r="D132" s="93"/>
      <c r="E132" s="54" t="s">
        <v>1185</v>
      </c>
      <c r="F132" s="54" t="s">
        <v>1186</v>
      </c>
      <c r="G132" s="54" t="s">
        <v>1187</v>
      </c>
      <c r="H132" s="54" t="s">
        <v>875</v>
      </c>
      <c r="I132" s="54" t="s">
        <v>1188</v>
      </c>
      <c r="J132" s="53" t="s">
        <v>367</v>
      </c>
      <c r="K132" s="53">
        <v>1</v>
      </c>
      <c r="L132" s="64">
        <v>169</v>
      </c>
      <c r="M132" s="64">
        <f t="shared" si="28"/>
        <v>202800</v>
      </c>
      <c r="N132" s="65">
        <v>0.02</v>
      </c>
      <c r="O132" s="64">
        <f t="shared" si="29"/>
        <v>7.2</v>
      </c>
      <c r="P132" s="64">
        <f t="shared" si="30"/>
        <v>24</v>
      </c>
      <c r="Q132" s="64">
        <f t="shared" si="31"/>
        <v>4056</v>
      </c>
      <c r="R132" s="64">
        <f t="shared" si="32"/>
        <v>1216.8</v>
      </c>
      <c r="S132" s="64">
        <f t="shared" si="27"/>
        <v>2839.2</v>
      </c>
      <c r="T132" s="64">
        <f t="shared" si="33"/>
        <v>2839.2</v>
      </c>
      <c r="U132" s="75">
        <v>45199</v>
      </c>
      <c r="V132" s="75">
        <v>45291</v>
      </c>
      <c r="W132" s="75">
        <v>45182.8955902778</v>
      </c>
      <c r="X132" s="53" t="s">
        <v>1189</v>
      </c>
      <c r="Y132" s="54" t="s">
        <v>1190</v>
      </c>
      <c r="Z132" s="54" t="s">
        <v>1185</v>
      </c>
      <c r="AA132" s="93"/>
      <c r="AB132" s="53" t="s">
        <v>127</v>
      </c>
      <c r="AC132" s="53">
        <v>1216.8</v>
      </c>
      <c r="AD132" s="53" t="s">
        <v>1038</v>
      </c>
      <c r="AE132" s="157" t="s">
        <v>1191</v>
      </c>
      <c r="AF132" s="53" t="s">
        <v>1192</v>
      </c>
      <c r="AG132" s="53"/>
      <c r="AH132" s="53"/>
    </row>
    <row r="133" s="38" customFormat="1" ht="33.75" outlineLevel="2" spans="1:34">
      <c r="A133" s="53">
        <v>126</v>
      </c>
      <c r="B133" s="53" t="s">
        <v>1029</v>
      </c>
      <c r="C133" s="53" t="s">
        <v>1193</v>
      </c>
      <c r="D133" s="93"/>
      <c r="E133" s="54" t="s">
        <v>1194</v>
      </c>
      <c r="F133" s="54" t="s">
        <v>1195</v>
      </c>
      <c r="G133" s="54" t="s">
        <v>1196</v>
      </c>
      <c r="H133" s="54" t="s">
        <v>1197</v>
      </c>
      <c r="I133" s="54" t="s">
        <v>1198</v>
      </c>
      <c r="J133" s="53" t="s">
        <v>367</v>
      </c>
      <c r="K133" s="53">
        <v>1</v>
      </c>
      <c r="L133" s="64">
        <v>175</v>
      </c>
      <c r="M133" s="64">
        <f t="shared" si="28"/>
        <v>210000</v>
      </c>
      <c r="N133" s="65">
        <v>0.026</v>
      </c>
      <c r="O133" s="64">
        <f t="shared" si="29"/>
        <v>9.36</v>
      </c>
      <c r="P133" s="64">
        <f t="shared" si="30"/>
        <v>31.2</v>
      </c>
      <c r="Q133" s="64">
        <f t="shared" si="31"/>
        <v>5460</v>
      </c>
      <c r="R133" s="64">
        <f t="shared" si="32"/>
        <v>1638</v>
      </c>
      <c r="S133" s="64">
        <f t="shared" si="27"/>
        <v>3822</v>
      </c>
      <c r="T133" s="64">
        <f t="shared" si="33"/>
        <v>3822</v>
      </c>
      <c r="U133" s="75">
        <v>45199</v>
      </c>
      <c r="V133" s="75">
        <v>45291</v>
      </c>
      <c r="W133" s="75">
        <v>45182.9008680556</v>
      </c>
      <c r="X133" s="53" t="s">
        <v>1199</v>
      </c>
      <c r="Y133" s="54" t="s">
        <v>1200</v>
      </c>
      <c r="Z133" s="54" t="s">
        <v>1194</v>
      </c>
      <c r="AA133" s="93"/>
      <c r="AB133" s="53" t="s">
        <v>175</v>
      </c>
      <c r="AC133" s="53">
        <v>1638</v>
      </c>
      <c r="AD133" s="53" t="s">
        <v>1038</v>
      </c>
      <c r="AE133" s="53">
        <v>28474906</v>
      </c>
      <c r="AF133" s="84" t="s">
        <v>1201</v>
      </c>
      <c r="AG133" s="53"/>
      <c r="AH133" s="53"/>
    </row>
    <row r="134" s="38" customFormat="1" ht="45" outlineLevel="2" spans="1:34">
      <c r="A134" s="53">
        <v>127</v>
      </c>
      <c r="B134" s="53" t="s">
        <v>1029</v>
      </c>
      <c r="C134" s="53" t="s">
        <v>1202</v>
      </c>
      <c r="D134" s="93"/>
      <c r="E134" s="54" t="s">
        <v>1203</v>
      </c>
      <c r="F134" s="54" t="s">
        <v>1204</v>
      </c>
      <c r="G134" s="54" t="s">
        <v>1205</v>
      </c>
      <c r="H134" s="54" t="s">
        <v>1206</v>
      </c>
      <c r="I134" s="54" t="s">
        <v>1207</v>
      </c>
      <c r="J134" s="53" t="s">
        <v>367</v>
      </c>
      <c r="K134" s="53">
        <v>1</v>
      </c>
      <c r="L134" s="64">
        <v>170.8</v>
      </c>
      <c r="M134" s="64">
        <f t="shared" si="28"/>
        <v>204960</v>
      </c>
      <c r="N134" s="65">
        <v>0.024</v>
      </c>
      <c r="O134" s="64">
        <f t="shared" si="29"/>
        <v>8.64</v>
      </c>
      <c r="P134" s="64">
        <f t="shared" si="30"/>
        <v>28.8</v>
      </c>
      <c r="Q134" s="64">
        <f t="shared" si="31"/>
        <v>4919.04</v>
      </c>
      <c r="R134" s="64">
        <f t="shared" si="32"/>
        <v>1475.712</v>
      </c>
      <c r="S134" s="64">
        <f t="shared" si="27"/>
        <v>3443.328</v>
      </c>
      <c r="T134" s="64">
        <f t="shared" si="33"/>
        <v>3443.328</v>
      </c>
      <c r="U134" s="75">
        <v>45199</v>
      </c>
      <c r="V134" s="75">
        <v>45291</v>
      </c>
      <c r="W134" s="75">
        <v>45182.8932638889</v>
      </c>
      <c r="X134" s="53" t="s">
        <v>1208</v>
      </c>
      <c r="Y134" s="54" t="s">
        <v>1209</v>
      </c>
      <c r="Z134" s="54" t="s">
        <v>1203</v>
      </c>
      <c r="AA134" s="93"/>
      <c r="AB134" s="53" t="s">
        <v>175</v>
      </c>
      <c r="AC134" s="53">
        <v>1475.71</v>
      </c>
      <c r="AD134" s="53" t="s">
        <v>1038</v>
      </c>
      <c r="AE134" s="157" t="s">
        <v>1210</v>
      </c>
      <c r="AF134" s="84" t="s">
        <v>1211</v>
      </c>
      <c r="AG134" s="53"/>
      <c r="AH134" s="53"/>
    </row>
    <row r="135" s="38" customFormat="1" ht="45" outlineLevel="2" spans="1:34">
      <c r="A135" s="53">
        <v>128</v>
      </c>
      <c r="B135" s="53" t="s">
        <v>1029</v>
      </c>
      <c r="C135" s="53" t="s">
        <v>1212</v>
      </c>
      <c r="D135" s="93"/>
      <c r="E135" s="54" t="s">
        <v>1213</v>
      </c>
      <c r="F135" s="54" t="s">
        <v>1214</v>
      </c>
      <c r="G135" s="54" t="s">
        <v>1215</v>
      </c>
      <c r="H135" s="54" t="s">
        <v>1216</v>
      </c>
      <c r="I135" s="54" t="s">
        <v>1217</v>
      </c>
      <c r="J135" s="53" t="s">
        <v>367</v>
      </c>
      <c r="K135" s="53">
        <v>1</v>
      </c>
      <c r="L135" s="64">
        <v>290</v>
      </c>
      <c r="M135" s="64">
        <f t="shared" si="28"/>
        <v>348000</v>
      </c>
      <c r="N135" s="65">
        <v>0.024</v>
      </c>
      <c r="O135" s="64">
        <f t="shared" si="29"/>
        <v>8.64</v>
      </c>
      <c r="P135" s="64">
        <f t="shared" si="30"/>
        <v>28.8</v>
      </c>
      <c r="Q135" s="64">
        <f t="shared" si="31"/>
        <v>8352</v>
      </c>
      <c r="R135" s="64">
        <f t="shared" si="32"/>
        <v>2505.6</v>
      </c>
      <c r="S135" s="64">
        <f t="shared" si="27"/>
        <v>5846.4</v>
      </c>
      <c r="T135" s="64">
        <f t="shared" si="33"/>
        <v>5846.4</v>
      </c>
      <c r="U135" s="75">
        <v>45211</v>
      </c>
      <c r="V135" s="75">
        <v>45291</v>
      </c>
      <c r="W135" s="75">
        <v>45182.8443402778</v>
      </c>
      <c r="X135" s="53" t="s">
        <v>1218</v>
      </c>
      <c r="Y135" s="54" t="s">
        <v>1219</v>
      </c>
      <c r="Z135" s="54" t="s">
        <v>1213</v>
      </c>
      <c r="AA135" s="93"/>
      <c r="AB135" s="53" t="s">
        <v>492</v>
      </c>
      <c r="AC135" s="53">
        <v>2505.6</v>
      </c>
      <c r="AD135" s="53" t="s">
        <v>1038</v>
      </c>
      <c r="AE135" s="53">
        <v>83696988</v>
      </c>
      <c r="AF135" s="53" t="s">
        <v>1220</v>
      </c>
      <c r="AG135" s="53"/>
      <c r="AH135" s="53"/>
    </row>
    <row r="136" s="38" customFormat="1" ht="56.25" outlineLevel="2" spans="1:34">
      <c r="A136" s="53">
        <v>129</v>
      </c>
      <c r="B136" s="53" t="s">
        <v>1029</v>
      </c>
      <c r="C136" s="53" t="s">
        <v>1221</v>
      </c>
      <c r="D136" s="93"/>
      <c r="E136" s="54" t="s">
        <v>1222</v>
      </c>
      <c r="F136" s="54" t="s">
        <v>1223</v>
      </c>
      <c r="G136" s="54" t="s">
        <v>1224</v>
      </c>
      <c r="H136" s="54" t="s">
        <v>1225</v>
      </c>
      <c r="I136" s="54" t="s">
        <v>1226</v>
      </c>
      <c r="J136" s="53" t="s">
        <v>367</v>
      </c>
      <c r="K136" s="53">
        <v>1</v>
      </c>
      <c r="L136" s="64">
        <v>370</v>
      </c>
      <c r="M136" s="64">
        <f t="shared" si="28"/>
        <v>444000</v>
      </c>
      <c r="N136" s="65">
        <v>0.02</v>
      </c>
      <c r="O136" s="64">
        <f t="shared" si="29"/>
        <v>7.2</v>
      </c>
      <c r="P136" s="64">
        <f t="shared" si="30"/>
        <v>24</v>
      </c>
      <c r="Q136" s="64">
        <f t="shared" si="31"/>
        <v>8880</v>
      </c>
      <c r="R136" s="64">
        <f t="shared" si="32"/>
        <v>2664</v>
      </c>
      <c r="S136" s="64">
        <f t="shared" si="27"/>
        <v>6216</v>
      </c>
      <c r="T136" s="64">
        <f t="shared" si="33"/>
        <v>6216</v>
      </c>
      <c r="U136" s="75">
        <v>45211</v>
      </c>
      <c r="V136" s="75">
        <v>45291</v>
      </c>
      <c r="W136" s="75">
        <v>45182.9149421296</v>
      </c>
      <c r="X136" s="53" t="s">
        <v>1227</v>
      </c>
      <c r="Y136" s="54" t="s">
        <v>1228</v>
      </c>
      <c r="Z136" s="54" t="s">
        <v>1222</v>
      </c>
      <c r="AA136" s="93"/>
      <c r="AB136" s="53" t="s">
        <v>1229</v>
      </c>
      <c r="AC136" s="85">
        <v>14504</v>
      </c>
      <c r="AD136" s="53" t="s">
        <v>1222</v>
      </c>
      <c r="AE136" s="53">
        <v>33276044</v>
      </c>
      <c r="AF136" s="84" t="s">
        <v>1230</v>
      </c>
      <c r="AG136" s="53"/>
      <c r="AH136" s="53"/>
    </row>
    <row r="137" s="38" customFormat="1" ht="45" outlineLevel="2" spans="1:34">
      <c r="A137" s="53">
        <v>130</v>
      </c>
      <c r="B137" s="53" t="s">
        <v>1029</v>
      </c>
      <c r="C137" s="53" t="s">
        <v>1231</v>
      </c>
      <c r="D137" s="93"/>
      <c r="E137" s="54" t="s">
        <v>1232</v>
      </c>
      <c r="F137" s="54" t="s">
        <v>1233</v>
      </c>
      <c r="G137" s="54" t="s">
        <v>1234</v>
      </c>
      <c r="H137" s="54" t="s">
        <v>1235</v>
      </c>
      <c r="I137" s="54" t="s">
        <v>1236</v>
      </c>
      <c r="J137" s="53" t="s">
        <v>367</v>
      </c>
      <c r="K137" s="53">
        <v>1</v>
      </c>
      <c r="L137" s="64">
        <v>207.79</v>
      </c>
      <c r="M137" s="64">
        <f t="shared" si="28"/>
        <v>249348</v>
      </c>
      <c r="N137" s="65">
        <v>0.02</v>
      </c>
      <c r="O137" s="64">
        <f t="shared" si="29"/>
        <v>7.2</v>
      </c>
      <c r="P137" s="64">
        <f t="shared" si="30"/>
        <v>24</v>
      </c>
      <c r="Q137" s="64">
        <f t="shared" si="31"/>
        <v>4986.96</v>
      </c>
      <c r="R137" s="64">
        <f t="shared" si="32"/>
        <v>1496.088</v>
      </c>
      <c r="S137" s="64">
        <f t="shared" si="27"/>
        <v>3490.872</v>
      </c>
      <c r="T137" s="64">
        <f t="shared" si="33"/>
        <v>3490.872</v>
      </c>
      <c r="U137" s="75">
        <v>45199</v>
      </c>
      <c r="V137" s="75">
        <v>45291</v>
      </c>
      <c r="W137" s="75">
        <v>45182.8420023148</v>
      </c>
      <c r="X137" s="53" t="s">
        <v>1237</v>
      </c>
      <c r="Y137" s="54" t="s">
        <v>1238</v>
      </c>
      <c r="Z137" s="54" t="s">
        <v>1232</v>
      </c>
      <c r="AA137" s="93"/>
      <c r="AB137" s="53" t="s">
        <v>175</v>
      </c>
      <c r="AC137" s="53">
        <v>1496.09</v>
      </c>
      <c r="AD137" s="53" t="s">
        <v>1038</v>
      </c>
      <c r="AE137" s="53">
        <v>33335906</v>
      </c>
      <c r="AF137" s="84" t="s">
        <v>1239</v>
      </c>
      <c r="AG137" s="53"/>
      <c r="AH137" s="53"/>
    </row>
    <row r="138" s="38" customFormat="1" ht="45" outlineLevel="2" spans="1:34">
      <c r="A138" s="53">
        <v>131</v>
      </c>
      <c r="B138" s="53" t="s">
        <v>1029</v>
      </c>
      <c r="C138" s="53" t="s">
        <v>1240</v>
      </c>
      <c r="D138" s="93"/>
      <c r="E138" s="54" t="s">
        <v>1241</v>
      </c>
      <c r="F138" s="54" t="s">
        <v>1242</v>
      </c>
      <c r="G138" s="54" t="s">
        <v>1243</v>
      </c>
      <c r="H138" s="54" t="s">
        <v>1244</v>
      </c>
      <c r="I138" s="54" t="s">
        <v>1245</v>
      </c>
      <c r="J138" s="53" t="s">
        <v>367</v>
      </c>
      <c r="K138" s="53">
        <v>1</v>
      </c>
      <c r="L138" s="64">
        <v>400</v>
      </c>
      <c r="M138" s="64">
        <f t="shared" si="28"/>
        <v>480000</v>
      </c>
      <c r="N138" s="65">
        <v>0.02</v>
      </c>
      <c r="O138" s="64">
        <f t="shared" si="29"/>
        <v>7.2</v>
      </c>
      <c r="P138" s="64">
        <f t="shared" si="30"/>
        <v>24</v>
      </c>
      <c r="Q138" s="64">
        <f t="shared" si="31"/>
        <v>9600</v>
      </c>
      <c r="R138" s="64">
        <f t="shared" si="32"/>
        <v>2880</v>
      </c>
      <c r="S138" s="64">
        <f t="shared" si="27"/>
        <v>6720</v>
      </c>
      <c r="T138" s="64">
        <f t="shared" si="33"/>
        <v>6720</v>
      </c>
      <c r="U138" s="75">
        <v>45199</v>
      </c>
      <c r="V138" s="75">
        <v>45291</v>
      </c>
      <c r="W138" s="75">
        <v>45182.8316319444</v>
      </c>
      <c r="X138" s="53" t="s">
        <v>1246</v>
      </c>
      <c r="Y138" s="54" t="s">
        <v>1247</v>
      </c>
      <c r="Z138" s="54" t="s">
        <v>1241</v>
      </c>
      <c r="AA138" s="93"/>
      <c r="AB138" s="53" t="s">
        <v>175</v>
      </c>
      <c r="AC138" s="53">
        <v>2880</v>
      </c>
      <c r="AD138" s="53" t="s">
        <v>1038</v>
      </c>
      <c r="AE138" s="157" t="s">
        <v>1248</v>
      </c>
      <c r="AF138" s="84" t="s">
        <v>1249</v>
      </c>
      <c r="AG138" s="53"/>
      <c r="AH138" s="53"/>
    </row>
    <row r="139" s="38" customFormat="1" ht="67.5" outlineLevel="2" spans="1:34">
      <c r="A139" s="53">
        <v>132</v>
      </c>
      <c r="B139" s="53" t="s">
        <v>1029</v>
      </c>
      <c r="C139" s="53" t="s">
        <v>1250</v>
      </c>
      <c r="D139" s="93"/>
      <c r="E139" s="54" t="s">
        <v>1251</v>
      </c>
      <c r="F139" s="54" t="s">
        <v>1252</v>
      </c>
      <c r="G139" s="54" t="s">
        <v>1253</v>
      </c>
      <c r="H139" s="54" t="s">
        <v>1254</v>
      </c>
      <c r="I139" s="54" t="s">
        <v>1255</v>
      </c>
      <c r="J139" s="53" t="s">
        <v>367</v>
      </c>
      <c r="K139" s="53">
        <v>1</v>
      </c>
      <c r="L139" s="64">
        <v>222.09</v>
      </c>
      <c r="M139" s="64">
        <f t="shared" si="28"/>
        <v>266508</v>
      </c>
      <c r="N139" s="65">
        <v>0.026</v>
      </c>
      <c r="O139" s="64">
        <f t="shared" si="29"/>
        <v>9.36</v>
      </c>
      <c r="P139" s="64">
        <f t="shared" si="30"/>
        <v>31.2</v>
      </c>
      <c r="Q139" s="64">
        <f t="shared" si="31"/>
        <v>6929.208</v>
      </c>
      <c r="R139" s="64">
        <f t="shared" si="32"/>
        <v>2078.7624</v>
      </c>
      <c r="S139" s="64">
        <f t="shared" si="27"/>
        <v>4850.4456</v>
      </c>
      <c r="T139" s="64">
        <f t="shared" si="33"/>
        <v>4850.4456</v>
      </c>
      <c r="U139" s="75">
        <v>45199</v>
      </c>
      <c r="V139" s="75">
        <v>45291</v>
      </c>
      <c r="W139" s="75">
        <v>45182.9293518519</v>
      </c>
      <c r="X139" s="53" t="s">
        <v>1256</v>
      </c>
      <c r="Y139" s="54" t="s">
        <v>1257</v>
      </c>
      <c r="Z139" s="54" t="s">
        <v>1251</v>
      </c>
      <c r="AA139" s="93"/>
      <c r="AB139" s="53" t="s">
        <v>481</v>
      </c>
      <c r="AC139" s="53">
        <v>2078.76</v>
      </c>
      <c r="AD139" s="53" t="s">
        <v>1251</v>
      </c>
      <c r="AE139" s="53">
        <v>76438242</v>
      </c>
      <c r="AF139" s="84" t="s">
        <v>1258</v>
      </c>
      <c r="AG139" s="53"/>
      <c r="AH139" s="53"/>
    </row>
    <row r="140" s="38" customFormat="1" ht="56.25" outlineLevel="2" spans="1:34">
      <c r="A140" s="53">
        <v>133</v>
      </c>
      <c r="B140" s="53" t="s">
        <v>1029</v>
      </c>
      <c r="C140" s="53" t="s">
        <v>1259</v>
      </c>
      <c r="D140" s="93"/>
      <c r="E140" s="54" t="s">
        <v>1260</v>
      </c>
      <c r="F140" s="54" t="s">
        <v>1261</v>
      </c>
      <c r="G140" s="54" t="s">
        <v>1262</v>
      </c>
      <c r="H140" s="54" t="s">
        <v>1263</v>
      </c>
      <c r="I140" s="54" t="s">
        <v>1264</v>
      </c>
      <c r="J140" s="53" t="s">
        <v>367</v>
      </c>
      <c r="K140" s="53">
        <v>1</v>
      </c>
      <c r="L140" s="64">
        <v>633</v>
      </c>
      <c r="M140" s="64">
        <f t="shared" si="28"/>
        <v>759600</v>
      </c>
      <c r="N140" s="65">
        <v>0.026</v>
      </c>
      <c r="O140" s="64">
        <f t="shared" si="29"/>
        <v>9.36</v>
      </c>
      <c r="P140" s="64">
        <f t="shared" si="30"/>
        <v>31.2</v>
      </c>
      <c r="Q140" s="64">
        <f t="shared" si="31"/>
        <v>19749.6</v>
      </c>
      <c r="R140" s="64">
        <f t="shared" si="32"/>
        <v>5924.88</v>
      </c>
      <c r="S140" s="64">
        <f t="shared" si="27"/>
        <v>13824.72</v>
      </c>
      <c r="T140" s="64">
        <f t="shared" si="33"/>
        <v>13824.72</v>
      </c>
      <c r="U140" s="75">
        <v>45199</v>
      </c>
      <c r="V140" s="75">
        <v>45291</v>
      </c>
      <c r="W140" s="75">
        <v>45183.4058564815</v>
      </c>
      <c r="X140" s="53" t="s">
        <v>1265</v>
      </c>
      <c r="Y140" s="54" t="s">
        <v>1266</v>
      </c>
      <c r="Z140" s="54" t="s">
        <v>1260</v>
      </c>
      <c r="AA140" s="93"/>
      <c r="AB140" s="53" t="s">
        <v>138</v>
      </c>
      <c r="AC140" s="53">
        <v>5924.88</v>
      </c>
      <c r="AD140" s="53" t="s">
        <v>1267</v>
      </c>
      <c r="AE140" s="53">
        <v>36354886</v>
      </c>
      <c r="AF140" s="84" t="s">
        <v>1268</v>
      </c>
      <c r="AG140" s="53"/>
      <c r="AH140" s="53"/>
    </row>
    <row r="141" s="38" customFormat="1" ht="33.75" outlineLevel="2" spans="1:34">
      <c r="A141" s="53">
        <v>134</v>
      </c>
      <c r="B141" s="53" t="s">
        <v>1029</v>
      </c>
      <c r="C141" s="53" t="s">
        <v>1269</v>
      </c>
      <c r="D141" s="93"/>
      <c r="E141" s="54" t="s">
        <v>1270</v>
      </c>
      <c r="F141" s="54" t="s">
        <v>1271</v>
      </c>
      <c r="G141" s="54" t="s">
        <v>1139</v>
      </c>
      <c r="H141" s="54" t="s">
        <v>1272</v>
      </c>
      <c r="I141" s="54" t="s">
        <v>1273</v>
      </c>
      <c r="J141" s="53" t="s">
        <v>367</v>
      </c>
      <c r="K141" s="53">
        <v>1</v>
      </c>
      <c r="L141" s="64">
        <v>380</v>
      </c>
      <c r="M141" s="64">
        <f t="shared" si="28"/>
        <v>456000</v>
      </c>
      <c r="N141" s="65">
        <v>0.026</v>
      </c>
      <c r="O141" s="64">
        <f t="shared" si="29"/>
        <v>9.36</v>
      </c>
      <c r="P141" s="64">
        <f t="shared" si="30"/>
        <v>31.2</v>
      </c>
      <c r="Q141" s="64">
        <f t="shared" si="31"/>
        <v>11856</v>
      </c>
      <c r="R141" s="64">
        <f t="shared" si="32"/>
        <v>3556.8</v>
      </c>
      <c r="S141" s="64">
        <f t="shared" si="27"/>
        <v>8299.2</v>
      </c>
      <c r="T141" s="64">
        <f t="shared" si="33"/>
        <v>8299.2</v>
      </c>
      <c r="U141" s="75">
        <v>45211</v>
      </c>
      <c r="V141" s="75">
        <v>45291</v>
      </c>
      <c r="W141" s="75">
        <v>45182.9257523148</v>
      </c>
      <c r="X141" s="53" t="s">
        <v>1274</v>
      </c>
      <c r="Y141" s="54" t="s">
        <v>1275</v>
      </c>
      <c r="Z141" s="54" t="s">
        <v>1270</v>
      </c>
      <c r="AA141" s="93"/>
      <c r="AB141" s="53" t="s">
        <v>127</v>
      </c>
      <c r="AC141" s="53">
        <v>3556.8</v>
      </c>
      <c r="AD141" s="53" t="s">
        <v>1038</v>
      </c>
      <c r="AE141" s="53">
        <v>30253925</v>
      </c>
      <c r="AF141" s="53" t="s">
        <v>1276</v>
      </c>
      <c r="AG141" s="53"/>
      <c r="AH141" s="53"/>
    </row>
    <row r="142" s="38" customFormat="1" ht="33.75" outlineLevel="2" spans="1:34">
      <c r="A142" s="53">
        <v>135</v>
      </c>
      <c r="B142" s="53" t="s">
        <v>1029</v>
      </c>
      <c r="C142" s="53" t="s">
        <v>1277</v>
      </c>
      <c r="D142" s="93"/>
      <c r="E142" s="54" t="s">
        <v>1278</v>
      </c>
      <c r="F142" s="54" t="s">
        <v>1279</v>
      </c>
      <c r="G142" s="54" t="s">
        <v>1280</v>
      </c>
      <c r="H142" s="54" t="s">
        <v>1281</v>
      </c>
      <c r="I142" s="54" t="s">
        <v>1282</v>
      </c>
      <c r="J142" s="53" t="s">
        <v>367</v>
      </c>
      <c r="K142" s="53">
        <v>1</v>
      </c>
      <c r="L142" s="64">
        <v>460</v>
      </c>
      <c r="M142" s="64">
        <f t="shared" si="28"/>
        <v>552000</v>
      </c>
      <c r="N142" s="65">
        <v>0.026</v>
      </c>
      <c r="O142" s="64">
        <f t="shared" si="29"/>
        <v>9.36</v>
      </c>
      <c r="P142" s="64">
        <f t="shared" si="30"/>
        <v>31.2</v>
      </c>
      <c r="Q142" s="64">
        <f t="shared" si="31"/>
        <v>14352</v>
      </c>
      <c r="R142" s="64">
        <f t="shared" si="32"/>
        <v>4305.6</v>
      </c>
      <c r="S142" s="64">
        <f t="shared" si="27"/>
        <v>10046.4</v>
      </c>
      <c r="T142" s="64">
        <f t="shared" si="33"/>
        <v>10046.4</v>
      </c>
      <c r="U142" s="75">
        <v>45199</v>
      </c>
      <c r="V142" s="75">
        <v>45291</v>
      </c>
      <c r="W142" s="75">
        <v>45182.8396643518</v>
      </c>
      <c r="X142" s="53" t="s">
        <v>1283</v>
      </c>
      <c r="Y142" s="54" t="s">
        <v>1284</v>
      </c>
      <c r="Z142" s="54" t="s">
        <v>1278</v>
      </c>
      <c r="AA142" s="93"/>
      <c r="AB142" s="53" t="s">
        <v>116</v>
      </c>
      <c r="AC142" s="53">
        <v>9825.6</v>
      </c>
      <c r="AD142" s="53" t="s">
        <v>1278</v>
      </c>
      <c r="AE142" s="53">
        <v>88692914</v>
      </c>
      <c r="AF142" s="84" t="s">
        <v>1285</v>
      </c>
      <c r="AG142" s="53"/>
      <c r="AH142" s="53"/>
    </row>
    <row r="143" s="38" customFormat="1" ht="112.5" outlineLevel="2" spans="1:34">
      <c r="A143" s="53">
        <v>136</v>
      </c>
      <c r="B143" s="53" t="s">
        <v>1029</v>
      </c>
      <c r="C143" s="53" t="s">
        <v>1286</v>
      </c>
      <c r="D143" s="93"/>
      <c r="E143" s="54" t="s">
        <v>1287</v>
      </c>
      <c r="F143" s="54" t="s">
        <v>1288</v>
      </c>
      <c r="G143" s="54" t="s">
        <v>1289</v>
      </c>
      <c r="H143" s="54" t="s">
        <v>1290</v>
      </c>
      <c r="I143" s="54" t="s">
        <v>1291</v>
      </c>
      <c r="J143" s="53" t="s">
        <v>367</v>
      </c>
      <c r="K143" s="53">
        <v>1</v>
      </c>
      <c r="L143" s="64">
        <v>500</v>
      </c>
      <c r="M143" s="64">
        <f t="shared" si="28"/>
        <v>600000</v>
      </c>
      <c r="N143" s="65">
        <v>0.02</v>
      </c>
      <c r="O143" s="64">
        <f t="shared" si="29"/>
        <v>7.2</v>
      </c>
      <c r="P143" s="64">
        <f t="shared" si="30"/>
        <v>24</v>
      </c>
      <c r="Q143" s="64">
        <f t="shared" si="31"/>
        <v>12000</v>
      </c>
      <c r="R143" s="64">
        <f t="shared" si="32"/>
        <v>3600</v>
      </c>
      <c r="S143" s="64">
        <f t="shared" si="27"/>
        <v>8400</v>
      </c>
      <c r="T143" s="64">
        <f t="shared" si="33"/>
        <v>8400</v>
      </c>
      <c r="U143" s="75">
        <v>45199</v>
      </c>
      <c r="V143" s="75">
        <v>45291</v>
      </c>
      <c r="W143" s="75">
        <v>45182.9221180556</v>
      </c>
      <c r="X143" s="53" t="s">
        <v>1292</v>
      </c>
      <c r="Y143" s="54" t="s">
        <v>1293</v>
      </c>
      <c r="Z143" s="54" t="s">
        <v>1287</v>
      </c>
      <c r="AA143" s="93"/>
      <c r="AB143" s="53" t="s">
        <v>138</v>
      </c>
      <c r="AC143" s="53">
        <v>3600</v>
      </c>
      <c r="AD143" s="53" t="s">
        <v>1287</v>
      </c>
      <c r="AE143" s="53">
        <v>58947317</v>
      </c>
      <c r="AF143" s="84" t="s">
        <v>1294</v>
      </c>
      <c r="AG143" s="53"/>
      <c r="AH143" s="53"/>
    </row>
    <row r="144" s="38" customFormat="1" ht="33.75" outlineLevel="2" spans="1:34">
      <c r="A144" s="53">
        <v>137</v>
      </c>
      <c r="B144" s="53" t="s">
        <v>1029</v>
      </c>
      <c r="C144" s="53" t="s">
        <v>1295</v>
      </c>
      <c r="D144" s="93"/>
      <c r="E144" s="54" t="s">
        <v>1296</v>
      </c>
      <c r="F144" s="54" t="s">
        <v>1297</v>
      </c>
      <c r="G144" s="54" t="s">
        <v>1298</v>
      </c>
      <c r="H144" s="54" t="s">
        <v>1299</v>
      </c>
      <c r="I144" s="54" t="s">
        <v>1300</v>
      </c>
      <c r="J144" s="53" t="s">
        <v>367</v>
      </c>
      <c r="K144" s="53">
        <v>1</v>
      </c>
      <c r="L144" s="64">
        <v>400</v>
      </c>
      <c r="M144" s="64">
        <f t="shared" si="28"/>
        <v>480000</v>
      </c>
      <c r="N144" s="65">
        <v>0.026</v>
      </c>
      <c r="O144" s="64">
        <f t="shared" si="29"/>
        <v>9.36</v>
      </c>
      <c r="P144" s="64">
        <f t="shared" si="30"/>
        <v>31.2</v>
      </c>
      <c r="Q144" s="64">
        <f t="shared" si="31"/>
        <v>12480</v>
      </c>
      <c r="R144" s="64">
        <f t="shared" si="32"/>
        <v>3744</v>
      </c>
      <c r="S144" s="64">
        <f t="shared" si="27"/>
        <v>8736</v>
      </c>
      <c r="T144" s="64">
        <f t="shared" si="33"/>
        <v>8736</v>
      </c>
      <c r="U144" s="75">
        <v>45199</v>
      </c>
      <c r="V144" s="75">
        <v>45291</v>
      </c>
      <c r="W144" s="75">
        <v>45183.408287037</v>
      </c>
      <c r="X144" s="53" t="s">
        <v>1301</v>
      </c>
      <c r="Y144" s="54" t="s">
        <v>1302</v>
      </c>
      <c r="Z144" s="54" t="s">
        <v>1296</v>
      </c>
      <c r="AA144" s="93"/>
      <c r="AB144" s="53" t="s">
        <v>127</v>
      </c>
      <c r="AC144" s="53">
        <v>3744</v>
      </c>
      <c r="AD144" s="53" t="s">
        <v>1038</v>
      </c>
      <c r="AE144" s="53">
        <v>57318352</v>
      </c>
      <c r="AF144" s="53" t="s">
        <v>1303</v>
      </c>
      <c r="AG144" s="53"/>
      <c r="AH144" s="53"/>
    </row>
    <row r="145" s="38" customFormat="1" ht="33.75" outlineLevel="2" spans="1:34">
      <c r="A145" s="53">
        <v>138</v>
      </c>
      <c r="B145" s="53" t="s">
        <v>1029</v>
      </c>
      <c r="C145" s="53" t="s">
        <v>1304</v>
      </c>
      <c r="D145" s="93"/>
      <c r="E145" s="54" t="s">
        <v>1305</v>
      </c>
      <c r="F145" s="54" t="s">
        <v>1306</v>
      </c>
      <c r="G145" s="54" t="s">
        <v>1307</v>
      </c>
      <c r="H145" s="54" t="s">
        <v>875</v>
      </c>
      <c r="I145" s="54" t="s">
        <v>1308</v>
      </c>
      <c r="J145" s="53" t="s">
        <v>367</v>
      </c>
      <c r="K145" s="53">
        <v>1</v>
      </c>
      <c r="L145" s="64">
        <v>400</v>
      </c>
      <c r="M145" s="64">
        <f t="shared" si="28"/>
        <v>480000</v>
      </c>
      <c r="N145" s="65">
        <v>0.026</v>
      </c>
      <c r="O145" s="64">
        <f t="shared" si="29"/>
        <v>9.36</v>
      </c>
      <c r="P145" s="64">
        <f t="shared" si="30"/>
        <v>31.2</v>
      </c>
      <c r="Q145" s="64">
        <f t="shared" si="31"/>
        <v>12480</v>
      </c>
      <c r="R145" s="64">
        <f t="shared" si="32"/>
        <v>3744</v>
      </c>
      <c r="S145" s="64">
        <f t="shared" si="27"/>
        <v>8736</v>
      </c>
      <c r="T145" s="64">
        <f t="shared" ref="T145:T208" si="34">Q145-R145</f>
        <v>8736</v>
      </c>
      <c r="U145" s="75">
        <v>45199</v>
      </c>
      <c r="V145" s="75">
        <v>45291</v>
      </c>
      <c r="W145" s="75">
        <v>45182.8247106482</v>
      </c>
      <c r="X145" s="53" t="s">
        <v>1309</v>
      </c>
      <c r="Y145" s="54" t="s">
        <v>1310</v>
      </c>
      <c r="Z145" s="54" t="s">
        <v>1305</v>
      </c>
      <c r="AA145" s="93"/>
      <c r="AB145" s="53" t="s">
        <v>127</v>
      </c>
      <c r="AC145" s="53">
        <v>3744</v>
      </c>
      <c r="AD145" s="53" t="s">
        <v>1038</v>
      </c>
      <c r="AE145" s="157" t="s">
        <v>1311</v>
      </c>
      <c r="AF145" s="53" t="s">
        <v>1312</v>
      </c>
      <c r="AG145" s="53"/>
      <c r="AH145" s="53"/>
    </row>
    <row r="146" s="38" customFormat="1" ht="33.75" outlineLevel="2" spans="1:34">
      <c r="A146" s="53">
        <v>139</v>
      </c>
      <c r="B146" s="53" t="s">
        <v>1029</v>
      </c>
      <c r="C146" s="53" t="s">
        <v>1313</v>
      </c>
      <c r="D146" s="93"/>
      <c r="E146" s="54" t="s">
        <v>1314</v>
      </c>
      <c r="F146" s="54" t="s">
        <v>1315</v>
      </c>
      <c r="G146" s="54" t="s">
        <v>282</v>
      </c>
      <c r="H146" s="54" t="s">
        <v>1316</v>
      </c>
      <c r="I146" s="54" t="s">
        <v>1317</v>
      </c>
      <c r="J146" s="53" t="s">
        <v>367</v>
      </c>
      <c r="K146" s="53">
        <v>1</v>
      </c>
      <c r="L146" s="64">
        <v>700</v>
      </c>
      <c r="M146" s="64">
        <f t="shared" si="28"/>
        <v>840000</v>
      </c>
      <c r="N146" s="65">
        <v>0.02</v>
      </c>
      <c r="O146" s="64">
        <f t="shared" si="29"/>
        <v>7.2</v>
      </c>
      <c r="P146" s="64">
        <f t="shared" si="30"/>
        <v>24</v>
      </c>
      <c r="Q146" s="64">
        <f t="shared" si="31"/>
        <v>16800</v>
      </c>
      <c r="R146" s="64">
        <f t="shared" si="32"/>
        <v>5040</v>
      </c>
      <c r="S146" s="64">
        <f t="shared" si="27"/>
        <v>11760</v>
      </c>
      <c r="T146" s="64">
        <f t="shared" si="34"/>
        <v>11760</v>
      </c>
      <c r="U146" s="75">
        <v>45211</v>
      </c>
      <c r="V146" s="75">
        <v>45291</v>
      </c>
      <c r="W146" s="75">
        <v>45182.8676041667</v>
      </c>
      <c r="X146" s="53" t="s">
        <v>1318</v>
      </c>
      <c r="Y146" s="54" t="s">
        <v>1319</v>
      </c>
      <c r="Z146" s="54" t="s">
        <v>1314</v>
      </c>
      <c r="AA146" s="93"/>
      <c r="AB146" s="53" t="s">
        <v>1229</v>
      </c>
      <c r="AC146" s="53">
        <v>5050</v>
      </c>
      <c r="AD146" s="53" t="s">
        <v>1314</v>
      </c>
      <c r="AE146" s="53">
        <v>17239046</v>
      </c>
      <c r="AF146" s="84" t="s">
        <v>1320</v>
      </c>
      <c r="AG146" s="53"/>
      <c r="AH146" s="53"/>
    </row>
    <row r="147" s="38" customFormat="1" ht="33.75" outlineLevel="2" spans="1:34">
      <c r="A147" s="53">
        <v>140</v>
      </c>
      <c r="B147" s="53" t="s">
        <v>1029</v>
      </c>
      <c r="C147" s="53" t="s">
        <v>1321</v>
      </c>
      <c r="D147" s="93"/>
      <c r="E147" s="54" t="s">
        <v>1322</v>
      </c>
      <c r="F147" s="54" t="s">
        <v>1323</v>
      </c>
      <c r="G147" s="54" t="s">
        <v>1324</v>
      </c>
      <c r="H147" s="54" t="s">
        <v>1325</v>
      </c>
      <c r="I147" s="54" t="s">
        <v>1326</v>
      </c>
      <c r="J147" s="53" t="s">
        <v>367</v>
      </c>
      <c r="K147" s="53">
        <v>1</v>
      </c>
      <c r="L147" s="64">
        <v>500</v>
      </c>
      <c r="M147" s="64">
        <f t="shared" si="28"/>
        <v>600000</v>
      </c>
      <c r="N147" s="65">
        <v>0.026</v>
      </c>
      <c r="O147" s="64">
        <f t="shared" si="29"/>
        <v>9.36</v>
      </c>
      <c r="P147" s="64">
        <f t="shared" si="30"/>
        <v>31.2</v>
      </c>
      <c r="Q147" s="64">
        <f t="shared" si="31"/>
        <v>15600</v>
      </c>
      <c r="R147" s="64">
        <f t="shared" si="32"/>
        <v>4680</v>
      </c>
      <c r="S147" s="64">
        <f t="shared" si="27"/>
        <v>10920</v>
      </c>
      <c r="T147" s="64">
        <f t="shared" si="34"/>
        <v>10920</v>
      </c>
      <c r="U147" s="75">
        <v>45211</v>
      </c>
      <c r="V147" s="75">
        <v>45291</v>
      </c>
      <c r="W147" s="75">
        <v>45182.8909722222</v>
      </c>
      <c r="X147" s="53" t="s">
        <v>1327</v>
      </c>
      <c r="Y147" s="54" t="s">
        <v>1328</v>
      </c>
      <c r="Z147" s="54" t="s">
        <v>1322</v>
      </c>
      <c r="AA147" s="93"/>
      <c r="AB147" s="53" t="s">
        <v>116</v>
      </c>
      <c r="AC147" s="53">
        <v>4680</v>
      </c>
      <c r="AD147" s="53" t="s">
        <v>1038</v>
      </c>
      <c r="AE147" s="157" t="s">
        <v>1329</v>
      </c>
      <c r="AF147" s="84" t="s">
        <v>1330</v>
      </c>
      <c r="AG147" s="53"/>
      <c r="AH147" s="53"/>
    </row>
    <row r="148" s="38" customFormat="1" ht="33.75" outlineLevel="2" spans="1:34">
      <c r="A148" s="53">
        <v>141</v>
      </c>
      <c r="B148" s="53" t="s">
        <v>1029</v>
      </c>
      <c r="C148" s="53" t="s">
        <v>1331</v>
      </c>
      <c r="D148" s="93"/>
      <c r="E148" s="54" t="s">
        <v>1332</v>
      </c>
      <c r="F148" s="54" t="s">
        <v>1333</v>
      </c>
      <c r="G148" s="54" t="s">
        <v>1334</v>
      </c>
      <c r="H148" s="54" t="s">
        <v>1335</v>
      </c>
      <c r="I148" s="54" t="s">
        <v>1336</v>
      </c>
      <c r="J148" s="53" t="s">
        <v>367</v>
      </c>
      <c r="K148" s="53">
        <v>1</v>
      </c>
      <c r="L148" s="64">
        <v>480</v>
      </c>
      <c r="M148" s="64">
        <f t="shared" si="28"/>
        <v>576000</v>
      </c>
      <c r="N148" s="65">
        <v>0.026</v>
      </c>
      <c r="O148" s="64">
        <f t="shared" si="29"/>
        <v>9.36</v>
      </c>
      <c r="P148" s="64">
        <f t="shared" si="30"/>
        <v>31.2</v>
      </c>
      <c r="Q148" s="64">
        <f t="shared" si="31"/>
        <v>14976</v>
      </c>
      <c r="R148" s="64">
        <f t="shared" si="32"/>
        <v>4492.8</v>
      </c>
      <c r="S148" s="64">
        <f t="shared" si="27"/>
        <v>10483.2</v>
      </c>
      <c r="T148" s="64">
        <f t="shared" si="34"/>
        <v>10483.2</v>
      </c>
      <c r="U148" s="75">
        <v>45199</v>
      </c>
      <c r="V148" s="75">
        <v>45291</v>
      </c>
      <c r="W148" s="75">
        <v>45182.8722685185</v>
      </c>
      <c r="X148" s="53" t="s">
        <v>1337</v>
      </c>
      <c r="Y148" s="54" t="s">
        <v>1338</v>
      </c>
      <c r="Z148" s="54" t="s">
        <v>1332</v>
      </c>
      <c r="AA148" s="93"/>
      <c r="AB148" s="53" t="s">
        <v>138</v>
      </c>
      <c r="AC148" s="53">
        <v>4492.8</v>
      </c>
      <c r="AD148" s="53" t="s">
        <v>1038</v>
      </c>
      <c r="AE148" s="53">
        <v>15973888</v>
      </c>
      <c r="AF148" s="84" t="s">
        <v>1339</v>
      </c>
      <c r="AG148" s="53"/>
      <c r="AH148" s="53"/>
    </row>
    <row r="149" s="38" customFormat="1" ht="33.75" outlineLevel="2" spans="1:34">
      <c r="A149" s="53">
        <v>142</v>
      </c>
      <c r="B149" s="53" t="s">
        <v>1029</v>
      </c>
      <c r="C149" s="53" t="s">
        <v>1340</v>
      </c>
      <c r="D149" s="93"/>
      <c r="E149" s="54" t="s">
        <v>1341</v>
      </c>
      <c r="F149" s="54" t="s">
        <v>1333</v>
      </c>
      <c r="G149" s="54" t="s">
        <v>1342</v>
      </c>
      <c r="H149" s="54" t="s">
        <v>859</v>
      </c>
      <c r="I149" s="54" t="s">
        <v>1343</v>
      </c>
      <c r="J149" s="53" t="s">
        <v>367</v>
      </c>
      <c r="K149" s="53">
        <v>1</v>
      </c>
      <c r="L149" s="64">
        <v>245</v>
      </c>
      <c r="M149" s="64">
        <f t="shared" si="28"/>
        <v>294000</v>
      </c>
      <c r="N149" s="65">
        <v>0.026</v>
      </c>
      <c r="O149" s="64">
        <f t="shared" si="29"/>
        <v>9.36</v>
      </c>
      <c r="P149" s="64">
        <f t="shared" si="30"/>
        <v>31.2</v>
      </c>
      <c r="Q149" s="64">
        <f t="shared" si="31"/>
        <v>7644</v>
      </c>
      <c r="R149" s="64">
        <f t="shared" si="32"/>
        <v>2293.2</v>
      </c>
      <c r="S149" s="64">
        <f t="shared" si="27"/>
        <v>5350.8</v>
      </c>
      <c r="T149" s="64">
        <f t="shared" si="34"/>
        <v>5350.8</v>
      </c>
      <c r="U149" s="75">
        <v>45199</v>
      </c>
      <c r="V149" s="75">
        <v>45291</v>
      </c>
      <c r="W149" s="75">
        <v>45182.8293287037</v>
      </c>
      <c r="X149" s="53" t="s">
        <v>1344</v>
      </c>
      <c r="Y149" s="54" t="s">
        <v>1345</v>
      </c>
      <c r="Z149" s="54" t="s">
        <v>1341</v>
      </c>
      <c r="AA149" s="93"/>
      <c r="AB149" s="53" t="s">
        <v>138</v>
      </c>
      <c r="AC149" s="53">
        <v>2293.2</v>
      </c>
      <c r="AD149" s="53" t="s">
        <v>1341</v>
      </c>
      <c r="AE149" s="53">
        <v>88515314</v>
      </c>
      <c r="AF149" s="84" t="s">
        <v>1346</v>
      </c>
      <c r="AG149" s="53"/>
      <c r="AH149" s="53"/>
    </row>
    <row r="150" s="38" customFormat="1" ht="33.75" outlineLevel="2" spans="1:34">
      <c r="A150" s="53">
        <v>143</v>
      </c>
      <c r="B150" s="53" t="s">
        <v>1029</v>
      </c>
      <c r="C150" s="53" t="s">
        <v>1347</v>
      </c>
      <c r="D150" s="93"/>
      <c r="E150" s="54" t="s">
        <v>1348</v>
      </c>
      <c r="F150" s="54" t="s">
        <v>1349</v>
      </c>
      <c r="G150" s="54" t="s">
        <v>1350</v>
      </c>
      <c r="H150" s="54" t="s">
        <v>1351</v>
      </c>
      <c r="I150" s="54" t="s">
        <v>1352</v>
      </c>
      <c r="J150" s="53" t="s">
        <v>367</v>
      </c>
      <c r="K150" s="53">
        <v>1</v>
      </c>
      <c r="L150" s="64">
        <v>300</v>
      </c>
      <c r="M150" s="64">
        <f t="shared" si="28"/>
        <v>360000</v>
      </c>
      <c r="N150" s="65">
        <v>0.026</v>
      </c>
      <c r="O150" s="64">
        <f t="shared" si="29"/>
        <v>9.36</v>
      </c>
      <c r="P150" s="64">
        <f t="shared" si="30"/>
        <v>31.2</v>
      </c>
      <c r="Q150" s="64">
        <f t="shared" si="31"/>
        <v>9360</v>
      </c>
      <c r="R150" s="64">
        <f t="shared" si="32"/>
        <v>2808</v>
      </c>
      <c r="S150" s="64">
        <f t="shared" si="27"/>
        <v>6552</v>
      </c>
      <c r="T150" s="64">
        <f t="shared" si="34"/>
        <v>6552</v>
      </c>
      <c r="U150" s="75">
        <v>45211</v>
      </c>
      <c r="V150" s="75">
        <v>45291</v>
      </c>
      <c r="W150" s="75">
        <v>45182.8339351852</v>
      </c>
      <c r="X150" s="53" t="s">
        <v>1353</v>
      </c>
      <c r="Y150" s="54" t="s">
        <v>1354</v>
      </c>
      <c r="Z150" s="54" t="s">
        <v>1348</v>
      </c>
      <c r="AA150" s="93"/>
      <c r="AB150" s="53" t="s">
        <v>127</v>
      </c>
      <c r="AC150" s="53">
        <v>2808</v>
      </c>
      <c r="AD150" s="53" t="s">
        <v>1038</v>
      </c>
      <c r="AE150" s="53">
        <v>19340353</v>
      </c>
      <c r="AF150" s="53" t="s">
        <v>1355</v>
      </c>
      <c r="AG150" s="53"/>
      <c r="AH150" s="53"/>
    </row>
    <row r="151" s="38" customFormat="1" ht="45" outlineLevel="2" spans="1:34">
      <c r="A151" s="53">
        <v>144</v>
      </c>
      <c r="B151" s="53" t="s">
        <v>1029</v>
      </c>
      <c r="C151" s="53" t="s">
        <v>1356</v>
      </c>
      <c r="D151" s="93"/>
      <c r="E151" s="54" t="s">
        <v>1357</v>
      </c>
      <c r="F151" s="54" t="s">
        <v>1358</v>
      </c>
      <c r="G151" s="54" t="s">
        <v>1359</v>
      </c>
      <c r="H151" s="54" t="s">
        <v>1360</v>
      </c>
      <c r="I151" s="54" t="s">
        <v>1361</v>
      </c>
      <c r="J151" s="53" t="s">
        <v>367</v>
      </c>
      <c r="K151" s="53">
        <v>1</v>
      </c>
      <c r="L151" s="64">
        <v>150</v>
      </c>
      <c r="M151" s="64">
        <f t="shared" si="28"/>
        <v>180000</v>
      </c>
      <c r="N151" s="65">
        <v>0.024</v>
      </c>
      <c r="O151" s="64">
        <f t="shared" si="29"/>
        <v>8.64</v>
      </c>
      <c r="P151" s="64">
        <f t="shared" si="30"/>
        <v>28.8</v>
      </c>
      <c r="Q151" s="64">
        <f t="shared" si="31"/>
        <v>4320</v>
      </c>
      <c r="R151" s="64">
        <f t="shared" si="32"/>
        <v>1296</v>
      </c>
      <c r="S151" s="64">
        <f t="shared" si="27"/>
        <v>3024</v>
      </c>
      <c r="T151" s="64">
        <f t="shared" si="34"/>
        <v>3024</v>
      </c>
      <c r="U151" s="75">
        <v>45199</v>
      </c>
      <c r="V151" s="75">
        <v>45291</v>
      </c>
      <c r="W151" s="75">
        <v>45182.8198611111</v>
      </c>
      <c r="X151" s="53" t="s">
        <v>1362</v>
      </c>
      <c r="Y151" s="54" t="s">
        <v>1363</v>
      </c>
      <c r="Z151" s="54" t="s">
        <v>1357</v>
      </c>
      <c r="AA151" s="93"/>
      <c r="AB151" s="53" t="s">
        <v>653</v>
      </c>
      <c r="AC151" s="53">
        <v>1296</v>
      </c>
      <c r="AD151" s="53" t="s">
        <v>1357</v>
      </c>
      <c r="AE151" s="53">
        <v>55053000</v>
      </c>
      <c r="AF151" s="84" t="s">
        <v>1364</v>
      </c>
      <c r="AG151" s="53"/>
      <c r="AH151" s="53"/>
    </row>
    <row r="152" s="38" customFormat="1" ht="45" outlineLevel="2" spans="1:34">
      <c r="A152" s="53">
        <v>145</v>
      </c>
      <c r="B152" s="53" t="s">
        <v>1029</v>
      </c>
      <c r="C152" s="53" t="s">
        <v>1365</v>
      </c>
      <c r="D152" s="93"/>
      <c r="E152" s="54" t="s">
        <v>1366</v>
      </c>
      <c r="F152" s="54" t="s">
        <v>1367</v>
      </c>
      <c r="G152" s="54" t="s">
        <v>1298</v>
      </c>
      <c r="H152" s="54" t="s">
        <v>1368</v>
      </c>
      <c r="I152" s="54" t="s">
        <v>1369</v>
      </c>
      <c r="J152" s="53" t="s">
        <v>367</v>
      </c>
      <c r="K152" s="53">
        <v>1</v>
      </c>
      <c r="L152" s="64">
        <v>430</v>
      </c>
      <c r="M152" s="64">
        <f t="shared" si="28"/>
        <v>516000</v>
      </c>
      <c r="N152" s="65">
        <v>0.026</v>
      </c>
      <c r="O152" s="64">
        <f t="shared" si="29"/>
        <v>9.36</v>
      </c>
      <c r="P152" s="64">
        <f t="shared" si="30"/>
        <v>31.2</v>
      </c>
      <c r="Q152" s="64">
        <f t="shared" si="31"/>
        <v>13416</v>
      </c>
      <c r="R152" s="64">
        <f t="shared" si="32"/>
        <v>4024.8</v>
      </c>
      <c r="S152" s="64">
        <f t="shared" si="27"/>
        <v>9391.2</v>
      </c>
      <c r="T152" s="64">
        <f t="shared" si="34"/>
        <v>9391.2</v>
      </c>
      <c r="U152" s="75">
        <v>45199</v>
      </c>
      <c r="V152" s="75">
        <v>45291</v>
      </c>
      <c r="W152" s="75">
        <v>45182.8583101852</v>
      </c>
      <c r="X152" s="53" t="s">
        <v>1370</v>
      </c>
      <c r="Y152" s="54" t="s">
        <v>1371</v>
      </c>
      <c r="Z152" s="54" t="s">
        <v>1366</v>
      </c>
      <c r="AA152" s="93"/>
      <c r="AB152" s="53" t="s">
        <v>175</v>
      </c>
      <c r="AC152" s="53">
        <v>4024.8</v>
      </c>
      <c r="AD152" s="53" t="s">
        <v>1038</v>
      </c>
      <c r="AE152" s="53">
        <v>76571335</v>
      </c>
      <c r="AF152" s="84" t="s">
        <v>1372</v>
      </c>
      <c r="AG152" s="53"/>
      <c r="AH152" s="53"/>
    </row>
    <row r="153" s="38" customFormat="1" ht="45" outlineLevel="2" spans="1:34">
      <c r="A153" s="53">
        <v>146</v>
      </c>
      <c r="B153" s="53" t="s">
        <v>1029</v>
      </c>
      <c r="C153" s="53" t="s">
        <v>1373</v>
      </c>
      <c r="D153" s="93"/>
      <c r="E153" s="54" t="s">
        <v>1374</v>
      </c>
      <c r="F153" s="54" t="s">
        <v>1375</v>
      </c>
      <c r="G153" s="54" t="s">
        <v>1139</v>
      </c>
      <c r="H153" s="54" t="s">
        <v>1376</v>
      </c>
      <c r="I153" s="54" t="s">
        <v>1377</v>
      </c>
      <c r="J153" s="53" t="s">
        <v>367</v>
      </c>
      <c r="K153" s="53">
        <v>1</v>
      </c>
      <c r="L153" s="64">
        <v>200</v>
      </c>
      <c r="M153" s="64">
        <f t="shared" si="28"/>
        <v>240000</v>
      </c>
      <c r="N153" s="65">
        <v>0.026</v>
      </c>
      <c r="O153" s="64">
        <f t="shared" si="29"/>
        <v>9.36</v>
      </c>
      <c r="P153" s="64">
        <f t="shared" si="30"/>
        <v>31.2</v>
      </c>
      <c r="Q153" s="64">
        <f t="shared" si="31"/>
        <v>6240</v>
      </c>
      <c r="R153" s="64">
        <f t="shared" si="32"/>
        <v>1872</v>
      </c>
      <c r="S153" s="64">
        <f t="shared" si="27"/>
        <v>4368</v>
      </c>
      <c r="T153" s="64">
        <f t="shared" si="34"/>
        <v>4368</v>
      </c>
      <c r="U153" s="75">
        <v>45199</v>
      </c>
      <c r="V153" s="75">
        <v>45291</v>
      </c>
      <c r="W153" s="75">
        <v>45182.8629513889</v>
      </c>
      <c r="X153" s="53" t="s">
        <v>1378</v>
      </c>
      <c r="Y153" s="54" t="s">
        <v>1379</v>
      </c>
      <c r="Z153" s="54" t="s">
        <v>1374</v>
      </c>
      <c r="AA153" s="93"/>
      <c r="AB153" s="53" t="s">
        <v>653</v>
      </c>
      <c r="AC153" s="53">
        <v>1872</v>
      </c>
      <c r="AD153" s="53" t="s">
        <v>1374</v>
      </c>
      <c r="AE153" s="53">
        <v>55054000</v>
      </c>
      <c r="AF153" s="84" t="s">
        <v>1380</v>
      </c>
      <c r="AG153" s="53"/>
      <c r="AH153" s="53"/>
    </row>
    <row r="154" s="38" customFormat="1" ht="33.75" outlineLevel="2" spans="1:34">
      <c r="A154" s="53">
        <v>147</v>
      </c>
      <c r="B154" s="53" t="s">
        <v>1029</v>
      </c>
      <c r="C154" s="53" t="s">
        <v>1381</v>
      </c>
      <c r="D154" s="93"/>
      <c r="E154" s="54" t="s">
        <v>1382</v>
      </c>
      <c r="F154" s="54" t="s">
        <v>1383</v>
      </c>
      <c r="G154" s="54" t="s">
        <v>1384</v>
      </c>
      <c r="H154" s="54" t="s">
        <v>1385</v>
      </c>
      <c r="I154" s="54" t="s">
        <v>1386</v>
      </c>
      <c r="J154" s="53" t="s">
        <v>367</v>
      </c>
      <c r="K154" s="53">
        <v>1</v>
      </c>
      <c r="L154" s="64">
        <v>172</v>
      </c>
      <c r="M154" s="64">
        <f t="shared" si="28"/>
        <v>206400</v>
      </c>
      <c r="N154" s="65">
        <v>0.026</v>
      </c>
      <c r="O154" s="64">
        <f t="shared" si="29"/>
        <v>9.36</v>
      </c>
      <c r="P154" s="64">
        <f t="shared" si="30"/>
        <v>31.2</v>
      </c>
      <c r="Q154" s="64">
        <f t="shared" si="31"/>
        <v>5366.4</v>
      </c>
      <c r="R154" s="64">
        <f t="shared" si="32"/>
        <v>1609.92</v>
      </c>
      <c r="S154" s="64">
        <f t="shared" si="27"/>
        <v>3756.48</v>
      </c>
      <c r="T154" s="64">
        <f t="shared" si="34"/>
        <v>3756.48</v>
      </c>
      <c r="U154" s="75">
        <v>45199</v>
      </c>
      <c r="V154" s="75">
        <v>45291</v>
      </c>
      <c r="W154" s="75">
        <v>45182.9031944444</v>
      </c>
      <c r="X154" s="53" t="s">
        <v>1387</v>
      </c>
      <c r="Y154" s="54" t="s">
        <v>1388</v>
      </c>
      <c r="Z154" s="54" t="s">
        <v>1382</v>
      </c>
      <c r="AA154" s="93"/>
      <c r="AB154" s="53" t="s">
        <v>175</v>
      </c>
      <c r="AC154" s="53">
        <v>1609.92</v>
      </c>
      <c r="AD154" s="53" t="s">
        <v>1038</v>
      </c>
      <c r="AE154" s="53">
        <v>33500906</v>
      </c>
      <c r="AF154" s="84" t="s">
        <v>1389</v>
      </c>
      <c r="AG154" s="53"/>
      <c r="AH154" s="53"/>
    </row>
    <row r="155" s="38" customFormat="1" ht="78.75" outlineLevel="2" spans="1:34">
      <c r="A155" s="53">
        <v>148</v>
      </c>
      <c r="B155" s="53" t="s">
        <v>1029</v>
      </c>
      <c r="C155" s="53" t="s">
        <v>1390</v>
      </c>
      <c r="D155" s="93"/>
      <c r="E155" s="54" t="s">
        <v>1391</v>
      </c>
      <c r="F155" s="54" t="s">
        <v>1392</v>
      </c>
      <c r="G155" s="54" t="s">
        <v>1393</v>
      </c>
      <c r="H155" s="54" t="s">
        <v>1006</v>
      </c>
      <c r="I155" s="54" t="s">
        <v>1394</v>
      </c>
      <c r="J155" s="53" t="s">
        <v>367</v>
      </c>
      <c r="K155" s="53">
        <v>1</v>
      </c>
      <c r="L155" s="64">
        <v>305.7</v>
      </c>
      <c r="M155" s="64">
        <f t="shared" si="28"/>
        <v>366840</v>
      </c>
      <c r="N155" s="65">
        <v>0.024</v>
      </c>
      <c r="O155" s="64">
        <f t="shared" si="29"/>
        <v>8.64</v>
      </c>
      <c r="P155" s="64">
        <f t="shared" si="30"/>
        <v>28.8</v>
      </c>
      <c r="Q155" s="64">
        <f t="shared" si="31"/>
        <v>8804.16</v>
      </c>
      <c r="R155" s="64">
        <f t="shared" si="32"/>
        <v>2641.248</v>
      </c>
      <c r="S155" s="64">
        <f t="shared" si="27"/>
        <v>6162.912</v>
      </c>
      <c r="T155" s="64">
        <f t="shared" si="34"/>
        <v>6162.912</v>
      </c>
      <c r="U155" s="75">
        <v>45211</v>
      </c>
      <c r="V155" s="75">
        <v>45291</v>
      </c>
      <c r="W155" s="75">
        <v>45182.8816550926</v>
      </c>
      <c r="X155" s="53" t="s">
        <v>1395</v>
      </c>
      <c r="Y155" s="54" t="s">
        <v>1396</v>
      </c>
      <c r="Z155" s="54" t="s">
        <v>1391</v>
      </c>
      <c r="AA155" s="93"/>
      <c r="AB155" s="53" t="s">
        <v>127</v>
      </c>
      <c r="AC155" s="53">
        <v>2641.25</v>
      </c>
      <c r="AD155" s="53" t="s">
        <v>1397</v>
      </c>
      <c r="AE155" s="53">
        <v>87870354</v>
      </c>
      <c r="AF155" s="53" t="s">
        <v>1398</v>
      </c>
      <c r="AG155" s="53"/>
      <c r="AH155" s="53"/>
    </row>
    <row r="156" s="38" customFormat="1" ht="33.75" outlineLevel="2" spans="1:34">
      <c r="A156" s="53">
        <v>149</v>
      </c>
      <c r="B156" s="53" t="s">
        <v>1029</v>
      </c>
      <c r="C156" s="53" t="s">
        <v>1399</v>
      </c>
      <c r="D156" s="93"/>
      <c r="E156" s="54" t="s">
        <v>1400</v>
      </c>
      <c r="F156" s="54" t="s">
        <v>1401</v>
      </c>
      <c r="G156" s="54" t="s">
        <v>1070</v>
      </c>
      <c r="H156" s="54" t="s">
        <v>1402</v>
      </c>
      <c r="I156" s="54" t="s">
        <v>1403</v>
      </c>
      <c r="J156" s="53" t="s">
        <v>367</v>
      </c>
      <c r="K156" s="53">
        <v>1</v>
      </c>
      <c r="L156" s="64">
        <v>419</v>
      </c>
      <c r="M156" s="64">
        <f t="shared" si="28"/>
        <v>502800</v>
      </c>
      <c r="N156" s="65">
        <v>0.026</v>
      </c>
      <c r="O156" s="64">
        <f t="shared" si="29"/>
        <v>9.36</v>
      </c>
      <c r="P156" s="64">
        <f t="shared" si="30"/>
        <v>31.2</v>
      </c>
      <c r="Q156" s="64">
        <f t="shared" si="31"/>
        <v>13072.8</v>
      </c>
      <c r="R156" s="64">
        <f t="shared" si="32"/>
        <v>3921.84</v>
      </c>
      <c r="S156" s="64">
        <f t="shared" si="27"/>
        <v>9150.96</v>
      </c>
      <c r="T156" s="64">
        <f t="shared" si="34"/>
        <v>9150.96</v>
      </c>
      <c r="U156" s="75">
        <v>45199</v>
      </c>
      <c r="V156" s="75">
        <v>45291</v>
      </c>
      <c r="W156" s="75">
        <v>45182.8489930556</v>
      </c>
      <c r="X156" s="53" t="s">
        <v>1404</v>
      </c>
      <c r="Y156" s="54" t="s">
        <v>1405</v>
      </c>
      <c r="Z156" s="54" t="s">
        <v>1400</v>
      </c>
      <c r="AA156" s="93"/>
      <c r="AB156" s="53" t="s">
        <v>175</v>
      </c>
      <c r="AC156" s="53">
        <v>3921.84</v>
      </c>
      <c r="AD156" s="53" t="s">
        <v>1038</v>
      </c>
      <c r="AE156" s="53">
        <v>57569337</v>
      </c>
      <c r="AF156" s="84" t="s">
        <v>1406</v>
      </c>
      <c r="AG156" s="53"/>
      <c r="AH156" s="53"/>
    </row>
    <row r="157" s="38" customFormat="1" ht="33.75" outlineLevel="2" spans="1:34">
      <c r="A157" s="53">
        <v>150</v>
      </c>
      <c r="B157" s="53" t="s">
        <v>1029</v>
      </c>
      <c r="C157" s="53" t="s">
        <v>1407</v>
      </c>
      <c r="D157" s="93"/>
      <c r="E157" s="54" t="s">
        <v>1408</v>
      </c>
      <c r="F157" s="54" t="s">
        <v>1409</v>
      </c>
      <c r="G157" s="54" t="s">
        <v>1410</v>
      </c>
      <c r="H157" s="54" t="s">
        <v>1411</v>
      </c>
      <c r="I157" s="54" t="s">
        <v>1412</v>
      </c>
      <c r="J157" s="53" t="s">
        <v>367</v>
      </c>
      <c r="K157" s="53">
        <v>1</v>
      </c>
      <c r="L157" s="64">
        <v>216</v>
      </c>
      <c r="M157" s="64">
        <f t="shared" si="28"/>
        <v>259200</v>
      </c>
      <c r="N157" s="65">
        <v>0.02</v>
      </c>
      <c r="O157" s="64">
        <f t="shared" si="29"/>
        <v>7.2</v>
      </c>
      <c r="P157" s="64">
        <f t="shared" si="30"/>
        <v>24</v>
      </c>
      <c r="Q157" s="64">
        <f t="shared" si="31"/>
        <v>5184</v>
      </c>
      <c r="R157" s="64">
        <f t="shared" si="32"/>
        <v>1555.2</v>
      </c>
      <c r="S157" s="64">
        <f t="shared" si="27"/>
        <v>3628.8</v>
      </c>
      <c r="T157" s="64">
        <f t="shared" si="34"/>
        <v>3628.8</v>
      </c>
      <c r="U157" s="75">
        <v>45211</v>
      </c>
      <c r="V157" s="75">
        <v>45291</v>
      </c>
      <c r="W157" s="75">
        <v>45182.8769675926</v>
      </c>
      <c r="X157" s="53" t="s">
        <v>1413</v>
      </c>
      <c r="Y157" s="54" t="s">
        <v>1414</v>
      </c>
      <c r="Z157" s="54" t="s">
        <v>1408</v>
      </c>
      <c r="AA157" s="93"/>
      <c r="AB157" s="53" t="s">
        <v>116</v>
      </c>
      <c r="AC157" s="53">
        <v>1555.2</v>
      </c>
      <c r="AD157" s="53" t="s">
        <v>1038</v>
      </c>
      <c r="AE157" s="53">
        <v>82803347</v>
      </c>
      <c r="AF157" s="53" t="s">
        <v>1415</v>
      </c>
      <c r="AG157" s="53"/>
      <c r="AH157" s="53"/>
    </row>
    <row r="158" s="38" customFormat="1" ht="33.75" outlineLevel="2" spans="1:34">
      <c r="A158" s="53">
        <v>151</v>
      </c>
      <c r="B158" s="53" t="s">
        <v>1029</v>
      </c>
      <c r="C158" s="53" t="s">
        <v>1416</v>
      </c>
      <c r="D158" s="93"/>
      <c r="E158" s="54" t="s">
        <v>1417</v>
      </c>
      <c r="F158" s="54" t="s">
        <v>1418</v>
      </c>
      <c r="G158" s="54" t="s">
        <v>1419</v>
      </c>
      <c r="H158" s="54" t="s">
        <v>1420</v>
      </c>
      <c r="I158" s="54" t="s">
        <v>1421</v>
      </c>
      <c r="J158" s="53" t="s">
        <v>367</v>
      </c>
      <c r="K158" s="53">
        <v>1</v>
      </c>
      <c r="L158" s="64">
        <v>253.41</v>
      </c>
      <c r="M158" s="64">
        <f t="shared" si="28"/>
        <v>304092</v>
      </c>
      <c r="N158" s="65">
        <v>0.02</v>
      </c>
      <c r="O158" s="64">
        <f t="shared" si="29"/>
        <v>7.2</v>
      </c>
      <c r="P158" s="64">
        <f t="shared" si="30"/>
        <v>24</v>
      </c>
      <c r="Q158" s="64">
        <f t="shared" si="31"/>
        <v>6081.84</v>
      </c>
      <c r="R158" s="64">
        <f t="shared" si="32"/>
        <v>1824.552</v>
      </c>
      <c r="S158" s="64">
        <f t="shared" si="27"/>
        <v>4257.288</v>
      </c>
      <c r="T158" s="64">
        <f t="shared" si="34"/>
        <v>4257.288</v>
      </c>
      <c r="U158" s="75">
        <v>45211</v>
      </c>
      <c r="V158" s="75">
        <v>45291</v>
      </c>
      <c r="W158" s="75">
        <v>45182.827025463</v>
      </c>
      <c r="X158" s="53" t="s">
        <v>1422</v>
      </c>
      <c r="Y158" s="54" t="s">
        <v>1423</v>
      </c>
      <c r="Z158" s="54" t="s">
        <v>1417</v>
      </c>
      <c r="AA158" s="93"/>
      <c r="AB158" s="53" t="s">
        <v>492</v>
      </c>
      <c r="AC158" s="53">
        <v>1824.55</v>
      </c>
      <c r="AD158" s="53" t="s">
        <v>1038</v>
      </c>
      <c r="AE158" s="53">
        <v>31677399</v>
      </c>
      <c r="AF158" s="53" t="s">
        <v>1424</v>
      </c>
      <c r="AG158" s="53"/>
      <c r="AH158" s="53"/>
    </row>
    <row r="159" s="38" customFormat="1" ht="33.75" outlineLevel="2" spans="1:34">
      <c r="A159" s="53">
        <v>152</v>
      </c>
      <c r="B159" s="53" t="s">
        <v>1029</v>
      </c>
      <c r="C159" s="53" t="s">
        <v>1425</v>
      </c>
      <c r="D159" s="93"/>
      <c r="E159" s="54" t="s">
        <v>1426</v>
      </c>
      <c r="F159" s="54" t="s">
        <v>1427</v>
      </c>
      <c r="G159" s="54" t="s">
        <v>1428</v>
      </c>
      <c r="H159" s="54" t="s">
        <v>1429</v>
      </c>
      <c r="I159" s="54" t="s">
        <v>1430</v>
      </c>
      <c r="J159" s="53" t="s">
        <v>367</v>
      </c>
      <c r="K159" s="53">
        <v>1</v>
      </c>
      <c r="L159" s="64">
        <v>160</v>
      </c>
      <c r="M159" s="64">
        <f t="shared" si="28"/>
        <v>192000</v>
      </c>
      <c r="N159" s="65">
        <v>0.026</v>
      </c>
      <c r="O159" s="64">
        <f t="shared" si="29"/>
        <v>9.36</v>
      </c>
      <c r="P159" s="64">
        <f t="shared" si="30"/>
        <v>31.2</v>
      </c>
      <c r="Q159" s="64">
        <f t="shared" si="31"/>
        <v>4992</v>
      </c>
      <c r="R159" s="64">
        <f t="shared" si="32"/>
        <v>1497.6</v>
      </c>
      <c r="S159" s="64">
        <f t="shared" si="27"/>
        <v>3494.4</v>
      </c>
      <c r="T159" s="64">
        <f t="shared" si="34"/>
        <v>3494.4</v>
      </c>
      <c r="U159" s="75">
        <v>45211</v>
      </c>
      <c r="V159" s="75">
        <v>45291</v>
      </c>
      <c r="W159" s="75">
        <v>45183.4129513889</v>
      </c>
      <c r="X159" s="53" t="s">
        <v>1431</v>
      </c>
      <c r="Y159" s="54" t="s">
        <v>1432</v>
      </c>
      <c r="Z159" s="54" t="s">
        <v>1426</v>
      </c>
      <c r="AA159" s="93"/>
      <c r="AB159" s="53" t="s">
        <v>175</v>
      </c>
      <c r="AC159" s="53">
        <v>1497.6</v>
      </c>
      <c r="AD159" s="53" t="s">
        <v>1038</v>
      </c>
      <c r="AE159" s="53">
        <v>78683325</v>
      </c>
      <c r="AF159" s="84" t="s">
        <v>1433</v>
      </c>
      <c r="AG159" s="53"/>
      <c r="AH159" s="53"/>
    </row>
    <row r="160" s="38" customFormat="1" ht="33.75" outlineLevel="2" spans="1:34">
      <c r="A160" s="53">
        <v>153</v>
      </c>
      <c r="B160" s="53" t="s">
        <v>1029</v>
      </c>
      <c r="C160" s="53" t="s">
        <v>1434</v>
      </c>
      <c r="D160" s="93"/>
      <c r="E160" s="54" t="s">
        <v>1435</v>
      </c>
      <c r="F160" s="54" t="s">
        <v>1436</v>
      </c>
      <c r="G160" s="54" t="s">
        <v>1437</v>
      </c>
      <c r="H160" s="54" t="s">
        <v>1438</v>
      </c>
      <c r="I160" s="54" t="s">
        <v>1439</v>
      </c>
      <c r="J160" s="53" t="s">
        <v>367</v>
      </c>
      <c r="K160" s="53">
        <v>1</v>
      </c>
      <c r="L160" s="64">
        <v>150</v>
      </c>
      <c r="M160" s="64">
        <f t="shared" si="28"/>
        <v>180000</v>
      </c>
      <c r="N160" s="65">
        <v>0.024</v>
      </c>
      <c r="O160" s="64">
        <f t="shared" si="29"/>
        <v>8.64</v>
      </c>
      <c r="P160" s="64">
        <f t="shared" si="30"/>
        <v>28.8</v>
      </c>
      <c r="Q160" s="64">
        <f t="shared" si="31"/>
        <v>4320</v>
      </c>
      <c r="R160" s="64">
        <f t="shared" si="32"/>
        <v>1296</v>
      </c>
      <c r="S160" s="64">
        <f t="shared" si="27"/>
        <v>3024</v>
      </c>
      <c r="T160" s="64">
        <f t="shared" si="34"/>
        <v>3024</v>
      </c>
      <c r="U160" s="75">
        <v>45199</v>
      </c>
      <c r="V160" s="75">
        <v>45291</v>
      </c>
      <c r="W160" s="75">
        <v>45182.8606365741</v>
      </c>
      <c r="X160" s="53" t="s">
        <v>1440</v>
      </c>
      <c r="Y160" s="54" t="s">
        <v>1441</v>
      </c>
      <c r="Z160" s="54" t="s">
        <v>1435</v>
      </c>
      <c r="AA160" s="93"/>
      <c r="AB160" s="53" t="s">
        <v>138</v>
      </c>
      <c r="AC160" s="53">
        <v>1296</v>
      </c>
      <c r="AD160" s="53" t="s">
        <v>1038</v>
      </c>
      <c r="AE160" s="157" t="s">
        <v>1442</v>
      </c>
      <c r="AF160" s="84" t="s">
        <v>1443</v>
      </c>
      <c r="AG160" s="53"/>
      <c r="AH160" s="53"/>
    </row>
    <row r="161" s="38" customFormat="1" ht="56.25" outlineLevel="2" spans="1:34">
      <c r="A161" s="53">
        <v>154</v>
      </c>
      <c r="B161" s="53" t="s">
        <v>1029</v>
      </c>
      <c r="C161" s="53" t="s">
        <v>1444</v>
      </c>
      <c r="D161" s="93"/>
      <c r="E161" s="54" t="s">
        <v>1445</v>
      </c>
      <c r="F161" s="54" t="s">
        <v>1446</v>
      </c>
      <c r="G161" s="54" t="s">
        <v>1447</v>
      </c>
      <c r="H161" s="54" t="s">
        <v>1448</v>
      </c>
      <c r="I161" s="54" t="s">
        <v>1449</v>
      </c>
      <c r="J161" s="53" t="s">
        <v>367</v>
      </c>
      <c r="K161" s="53">
        <v>1</v>
      </c>
      <c r="L161" s="64">
        <v>260</v>
      </c>
      <c r="M161" s="64">
        <f t="shared" si="28"/>
        <v>312000</v>
      </c>
      <c r="N161" s="65">
        <v>0.02</v>
      </c>
      <c r="O161" s="64">
        <f t="shared" si="29"/>
        <v>7.2</v>
      </c>
      <c r="P161" s="64">
        <f t="shared" si="30"/>
        <v>24</v>
      </c>
      <c r="Q161" s="64">
        <f t="shared" si="31"/>
        <v>6240</v>
      </c>
      <c r="R161" s="64">
        <f t="shared" si="32"/>
        <v>1872</v>
      </c>
      <c r="S161" s="64">
        <f t="shared" si="27"/>
        <v>4368</v>
      </c>
      <c r="T161" s="64">
        <f t="shared" si="34"/>
        <v>4368</v>
      </c>
      <c r="U161" s="75">
        <v>45199</v>
      </c>
      <c r="V161" s="75">
        <v>45291</v>
      </c>
      <c r="W161" s="75">
        <v>45183.4180324074</v>
      </c>
      <c r="X161" s="53" t="s">
        <v>1450</v>
      </c>
      <c r="Y161" s="54" t="s">
        <v>1451</v>
      </c>
      <c r="Z161" s="54" t="s">
        <v>1445</v>
      </c>
      <c r="AA161" s="93"/>
      <c r="AB161" s="53" t="s">
        <v>370</v>
      </c>
      <c r="AC161" s="53">
        <v>1872</v>
      </c>
      <c r="AD161" s="53" t="s">
        <v>1445</v>
      </c>
      <c r="AE161" s="53">
        <v>96077835</v>
      </c>
      <c r="AF161" s="53" t="s">
        <v>1452</v>
      </c>
      <c r="AG161" s="53"/>
      <c r="AH161" s="53"/>
    </row>
    <row r="162" s="38" customFormat="1" ht="123.75" outlineLevel="2" spans="1:34">
      <c r="A162" s="53">
        <v>155</v>
      </c>
      <c r="B162" s="53" t="s">
        <v>143</v>
      </c>
      <c r="C162" s="53" t="s">
        <v>1453</v>
      </c>
      <c r="D162" s="93"/>
      <c r="E162" s="54" t="s">
        <v>1454</v>
      </c>
      <c r="F162" s="54" t="s">
        <v>1455</v>
      </c>
      <c r="G162" s="54" t="s">
        <v>1456</v>
      </c>
      <c r="H162" s="54" t="s">
        <v>1457</v>
      </c>
      <c r="I162" s="54" t="s">
        <v>1458</v>
      </c>
      <c r="J162" s="53" t="s">
        <v>367</v>
      </c>
      <c r="K162" s="53">
        <v>1</v>
      </c>
      <c r="L162" s="64">
        <v>692.07</v>
      </c>
      <c r="M162" s="64">
        <f t="shared" si="28"/>
        <v>830484</v>
      </c>
      <c r="N162" s="65">
        <v>0.026</v>
      </c>
      <c r="O162" s="64">
        <f t="shared" si="29"/>
        <v>9.36</v>
      </c>
      <c r="P162" s="64">
        <f t="shared" si="30"/>
        <v>31.2</v>
      </c>
      <c r="Q162" s="64">
        <f t="shared" si="31"/>
        <v>21592.584</v>
      </c>
      <c r="R162" s="64">
        <f t="shared" si="32"/>
        <v>6477.7752</v>
      </c>
      <c r="S162" s="64">
        <f t="shared" si="27"/>
        <v>15114.8088</v>
      </c>
      <c r="T162" s="64">
        <f t="shared" si="34"/>
        <v>15114.8088</v>
      </c>
      <c r="U162" s="75">
        <v>45199</v>
      </c>
      <c r="V162" s="75">
        <v>45291</v>
      </c>
      <c r="W162" s="75">
        <v>45182.7104166667</v>
      </c>
      <c r="X162" s="53" t="s">
        <v>1459</v>
      </c>
      <c r="Y162" s="54" t="s">
        <v>1460</v>
      </c>
      <c r="Z162" s="54" t="s">
        <v>1454</v>
      </c>
      <c r="AA162" s="93"/>
      <c r="AB162" s="53" t="s">
        <v>1461</v>
      </c>
      <c r="AC162" s="53" t="s">
        <v>1462</v>
      </c>
      <c r="AD162" s="53" t="s">
        <v>1463</v>
      </c>
      <c r="AE162" s="53" t="s">
        <v>1464</v>
      </c>
      <c r="AF162" s="84" t="s">
        <v>1465</v>
      </c>
      <c r="AG162" s="84" t="s">
        <v>1466</v>
      </c>
      <c r="AH162" s="84"/>
    </row>
    <row r="163" s="38" customFormat="1" ht="78.75" outlineLevel="2" spans="1:34">
      <c r="A163" s="53">
        <v>156</v>
      </c>
      <c r="B163" s="53" t="s">
        <v>143</v>
      </c>
      <c r="C163" s="53" t="s">
        <v>1467</v>
      </c>
      <c r="D163" s="93"/>
      <c r="E163" s="54" t="s">
        <v>1468</v>
      </c>
      <c r="F163" s="54" t="s">
        <v>1469</v>
      </c>
      <c r="G163" s="54" t="s">
        <v>961</v>
      </c>
      <c r="H163" s="54" t="s">
        <v>1470</v>
      </c>
      <c r="I163" s="54" t="s">
        <v>1471</v>
      </c>
      <c r="J163" s="53" t="s">
        <v>367</v>
      </c>
      <c r="K163" s="53">
        <v>1</v>
      </c>
      <c r="L163" s="64">
        <v>466</v>
      </c>
      <c r="M163" s="64">
        <f t="shared" si="28"/>
        <v>559200</v>
      </c>
      <c r="N163" s="65">
        <v>0.02</v>
      </c>
      <c r="O163" s="64">
        <f t="shared" si="29"/>
        <v>7.2</v>
      </c>
      <c r="P163" s="64">
        <f t="shared" si="30"/>
        <v>24</v>
      </c>
      <c r="Q163" s="64">
        <f t="shared" si="31"/>
        <v>11184</v>
      </c>
      <c r="R163" s="64">
        <f t="shared" si="32"/>
        <v>3355.2</v>
      </c>
      <c r="S163" s="64">
        <f t="shared" si="27"/>
        <v>7828.8</v>
      </c>
      <c r="T163" s="64">
        <f t="shared" si="34"/>
        <v>7828.8</v>
      </c>
      <c r="U163" s="75">
        <v>45199</v>
      </c>
      <c r="V163" s="75">
        <v>45291</v>
      </c>
      <c r="W163" s="75">
        <v>45182.7149768519</v>
      </c>
      <c r="X163" s="53" t="s">
        <v>1472</v>
      </c>
      <c r="Y163" s="54" t="s">
        <v>1473</v>
      </c>
      <c r="Z163" s="54" t="s">
        <v>1468</v>
      </c>
      <c r="AA163" s="93"/>
      <c r="AB163" s="53" t="s">
        <v>1474</v>
      </c>
      <c r="AC163" s="53">
        <v>1669317.74</v>
      </c>
      <c r="AD163" s="53" t="s">
        <v>165</v>
      </c>
      <c r="AE163" s="53">
        <v>94888843</v>
      </c>
      <c r="AF163" s="84" t="s">
        <v>1465</v>
      </c>
      <c r="AG163" s="84"/>
      <c r="AH163" s="84"/>
    </row>
    <row r="164" s="38" customFormat="1" ht="67.5" outlineLevel="2" spans="1:34">
      <c r="A164" s="53">
        <v>157</v>
      </c>
      <c r="B164" s="53" t="s">
        <v>143</v>
      </c>
      <c r="C164" s="53" t="s">
        <v>1475</v>
      </c>
      <c r="D164" s="93"/>
      <c r="E164" s="54" t="s">
        <v>1476</v>
      </c>
      <c r="F164" s="54" t="s">
        <v>1477</v>
      </c>
      <c r="G164" s="54" t="s">
        <v>1478</v>
      </c>
      <c r="H164" s="54" t="s">
        <v>1479</v>
      </c>
      <c r="I164" s="54" t="s">
        <v>1480</v>
      </c>
      <c r="J164" s="53" t="s">
        <v>367</v>
      </c>
      <c r="K164" s="53">
        <v>1</v>
      </c>
      <c r="L164" s="64">
        <v>250.7</v>
      </c>
      <c r="M164" s="64">
        <f t="shared" ref="M164:M227" si="35">L164*1200</f>
        <v>300840</v>
      </c>
      <c r="N164" s="65">
        <v>0.026</v>
      </c>
      <c r="O164" s="64">
        <f t="shared" ref="O164:O227" si="36">P164*0.3</f>
        <v>9.36</v>
      </c>
      <c r="P164" s="64">
        <f t="shared" ref="P164:P227" si="37">1200*N164</f>
        <v>31.2</v>
      </c>
      <c r="Q164" s="64">
        <f t="shared" ref="Q164:Q227" si="38">L164*P164</f>
        <v>7821.84</v>
      </c>
      <c r="R164" s="64">
        <f t="shared" ref="R164:R227" si="39">L164*O164</f>
        <v>2346.552</v>
      </c>
      <c r="S164" s="64">
        <f t="shared" si="27"/>
        <v>5475.288</v>
      </c>
      <c r="T164" s="64">
        <f t="shared" si="34"/>
        <v>5475.288</v>
      </c>
      <c r="U164" s="75">
        <v>45199</v>
      </c>
      <c r="V164" s="75">
        <v>45291</v>
      </c>
      <c r="W164" s="75">
        <v>45182.7162384259</v>
      </c>
      <c r="X164" s="53" t="s">
        <v>1481</v>
      </c>
      <c r="Y164" s="54" t="s">
        <v>1482</v>
      </c>
      <c r="Z164" s="54" t="s">
        <v>1476</v>
      </c>
      <c r="AA164" s="93"/>
      <c r="AB164" s="53" t="s">
        <v>1483</v>
      </c>
      <c r="AC164" s="53" t="s">
        <v>1484</v>
      </c>
      <c r="AD164" s="53" t="s">
        <v>1485</v>
      </c>
      <c r="AE164" s="53" t="s">
        <v>1486</v>
      </c>
      <c r="AF164" s="84" t="s">
        <v>1465</v>
      </c>
      <c r="AG164" s="84" t="s">
        <v>1487</v>
      </c>
      <c r="AH164" s="84"/>
    </row>
    <row r="165" s="38" customFormat="1" ht="33.75" outlineLevel="2" spans="1:34">
      <c r="A165" s="53">
        <v>158</v>
      </c>
      <c r="B165" s="53" t="s">
        <v>143</v>
      </c>
      <c r="C165" s="53" t="s">
        <v>1488</v>
      </c>
      <c r="D165" s="93"/>
      <c r="E165" s="54" t="s">
        <v>1489</v>
      </c>
      <c r="F165" s="54" t="s">
        <v>1490</v>
      </c>
      <c r="G165" s="54" t="s">
        <v>1491</v>
      </c>
      <c r="H165" s="54" t="s">
        <v>660</v>
      </c>
      <c r="I165" s="54" t="s">
        <v>1492</v>
      </c>
      <c r="J165" s="53" t="s">
        <v>367</v>
      </c>
      <c r="K165" s="53">
        <v>1</v>
      </c>
      <c r="L165" s="64">
        <v>300.29</v>
      </c>
      <c r="M165" s="64">
        <f t="shared" si="35"/>
        <v>360348</v>
      </c>
      <c r="N165" s="65">
        <v>0.026</v>
      </c>
      <c r="O165" s="64">
        <f t="shared" si="36"/>
        <v>9.36</v>
      </c>
      <c r="P165" s="64">
        <f t="shared" si="37"/>
        <v>31.2</v>
      </c>
      <c r="Q165" s="64">
        <f t="shared" si="38"/>
        <v>9369.048</v>
      </c>
      <c r="R165" s="64">
        <f t="shared" si="39"/>
        <v>2810.7144</v>
      </c>
      <c r="S165" s="64">
        <f t="shared" si="27"/>
        <v>6558.3336</v>
      </c>
      <c r="T165" s="64">
        <f t="shared" si="34"/>
        <v>6558.3336</v>
      </c>
      <c r="U165" s="75">
        <v>45199</v>
      </c>
      <c r="V165" s="75">
        <v>45291</v>
      </c>
      <c r="W165" s="75">
        <v>45181.8703472222</v>
      </c>
      <c r="X165" s="53" t="s">
        <v>1493</v>
      </c>
      <c r="Y165" s="54" t="s">
        <v>1494</v>
      </c>
      <c r="Z165" s="54" t="s">
        <v>1489</v>
      </c>
      <c r="AA165" s="93"/>
      <c r="AB165" s="53" t="s">
        <v>1495</v>
      </c>
      <c r="AC165" s="53" t="s">
        <v>1496</v>
      </c>
      <c r="AD165" s="53" t="s">
        <v>1497</v>
      </c>
      <c r="AE165" s="53" t="s">
        <v>1498</v>
      </c>
      <c r="AF165" s="84" t="s">
        <v>1465</v>
      </c>
      <c r="AG165" s="84" t="s">
        <v>1499</v>
      </c>
      <c r="AH165" s="84"/>
    </row>
    <row r="166" s="38" customFormat="1" ht="45" outlineLevel="2" spans="1:34">
      <c r="A166" s="53">
        <v>159</v>
      </c>
      <c r="B166" s="53" t="s">
        <v>143</v>
      </c>
      <c r="C166" s="53" t="s">
        <v>1500</v>
      </c>
      <c r="D166" s="93"/>
      <c r="E166" s="54" t="s">
        <v>1501</v>
      </c>
      <c r="F166" s="54" t="s">
        <v>1502</v>
      </c>
      <c r="G166" s="54" t="s">
        <v>1503</v>
      </c>
      <c r="H166" s="54" t="s">
        <v>1504</v>
      </c>
      <c r="I166" s="54" t="s">
        <v>1505</v>
      </c>
      <c r="J166" s="53" t="s">
        <v>367</v>
      </c>
      <c r="K166" s="53">
        <v>1</v>
      </c>
      <c r="L166" s="64">
        <v>1310</v>
      </c>
      <c r="M166" s="64">
        <f t="shared" si="35"/>
        <v>1572000</v>
      </c>
      <c r="N166" s="65">
        <v>0.02</v>
      </c>
      <c r="O166" s="64">
        <f t="shared" si="36"/>
        <v>7.2</v>
      </c>
      <c r="P166" s="64">
        <f t="shared" si="37"/>
        <v>24</v>
      </c>
      <c r="Q166" s="64">
        <f t="shared" si="38"/>
        <v>31440</v>
      </c>
      <c r="R166" s="64">
        <f t="shared" si="39"/>
        <v>9432</v>
      </c>
      <c r="S166" s="64">
        <f t="shared" si="27"/>
        <v>22008</v>
      </c>
      <c r="T166" s="64">
        <f t="shared" si="34"/>
        <v>22008</v>
      </c>
      <c r="U166" s="75">
        <v>45211</v>
      </c>
      <c r="V166" s="75">
        <v>45291</v>
      </c>
      <c r="W166" s="75">
        <v>45206</v>
      </c>
      <c r="X166" s="53" t="s">
        <v>1506</v>
      </c>
      <c r="Y166" s="54" t="s">
        <v>1507</v>
      </c>
      <c r="Z166" s="54" t="s">
        <v>1501</v>
      </c>
      <c r="AA166" s="93"/>
      <c r="AB166" s="53" t="s">
        <v>1474</v>
      </c>
      <c r="AC166" s="53">
        <v>1669317.74</v>
      </c>
      <c r="AD166" s="53" t="s">
        <v>165</v>
      </c>
      <c r="AE166" s="53">
        <v>94888843</v>
      </c>
      <c r="AF166" s="84" t="s">
        <v>1465</v>
      </c>
      <c r="AG166" s="84"/>
      <c r="AH166" s="84"/>
    </row>
    <row r="167" s="38" customFormat="1" ht="45" outlineLevel="2" spans="1:34">
      <c r="A167" s="53">
        <v>160</v>
      </c>
      <c r="B167" s="53" t="s">
        <v>143</v>
      </c>
      <c r="C167" s="53" t="s">
        <v>1508</v>
      </c>
      <c r="D167" s="93"/>
      <c r="E167" s="54" t="s">
        <v>1509</v>
      </c>
      <c r="F167" s="54" t="s">
        <v>1510</v>
      </c>
      <c r="G167" s="54" t="s">
        <v>1511</v>
      </c>
      <c r="H167" s="54" t="s">
        <v>1512</v>
      </c>
      <c r="I167" s="54" t="s">
        <v>1513</v>
      </c>
      <c r="J167" s="53" t="s">
        <v>367</v>
      </c>
      <c r="K167" s="53">
        <v>1</v>
      </c>
      <c r="L167" s="64">
        <v>160</v>
      </c>
      <c r="M167" s="64">
        <f t="shared" si="35"/>
        <v>192000</v>
      </c>
      <c r="N167" s="65">
        <v>0.026</v>
      </c>
      <c r="O167" s="64">
        <f t="shared" si="36"/>
        <v>9.36</v>
      </c>
      <c r="P167" s="64">
        <f t="shared" si="37"/>
        <v>31.2</v>
      </c>
      <c r="Q167" s="64">
        <f t="shared" si="38"/>
        <v>4992</v>
      </c>
      <c r="R167" s="64">
        <f t="shared" si="39"/>
        <v>1497.6</v>
      </c>
      <c r="S167" s="64">
        <f t="shared" si="27"/>
        <v>3494.4</v>
      </c>
      <c r="T167" s="64">
        <f t="shared" si="34"/>
        <v>3494.4</v>
      </c>
      <c r="U167" s="75">
        <v>45199</v>
      </c>
      <c r="V167" s="75">
        <v>45291</v>
      </c>
      <c r="W167" s="75">
        <v>45182.3659027778</v>
      </c>
      <c r="X167" s="53" t="s">
        <v>1514</v>
      </c>
      <c r="Y167" s="54" t="s">
        <v>1515</v>
      </c>
      <c r="Z167" s="54" t="s">
        <v>1509</v>
      </c>
      <c r="AA167" s="93"/>
      <c r="AB167" s="53" t="s">
        <v>1516</v>
      </c>
      <c r="AC167" s="53" t="s">
        <v>1517</v>
      </c>
      <c r="AD167" s="53" t="s">
        <v>1518</v>
      </c>
      <c r="AE167" s="53" t="s">
        <v>1519</v>
      </c>
      <c r="AF167" s="84" t="s">
        <v>1465</v>
      </c>
      <c r="AG167" s="84" t="s">
        <v>1520</v>
      </c>
      <c r="AH167" s="84"/>
    </row>
    <row r="168" s="38" customFormat="1" ht="146.25" outlineLevel="2" spans="1:34">
      <c r="A168" s="53">
        <v>161</v>
      </c>
      <c r="B168" s="53" t="s">
        <v>143</v>
      </c>
      <c r="C168" s="53" t="s">
        <v>1521</v>
      </c>
      <c r="D168" s="93"/>
      <c r="E168" s="54" t="s">
        <v>1251</v>
      </c>
      <c r="F168" s="54" t="s">
        <v>1522</v>
      </c>
      <c r="G168" s="54" t="s">
        <v>1253</v>
      </c>
      <c r="H168" s="54" t="s">
        <v>1254</v>
      </c>
      <c r="I168" s="54" t="s">
        <v>1255</v>
      </c>
      <c r="J168" s="53" t="s">
        <v>367</v>
      </c>
      <c r="K168" s="53">
        <v>1</v>
      </c>
      <c r="L168" s="64">
        <v>1541.43</v>
      </c>
      <c r="M168" s="64">
        <f t="shared" si="35"/>
        <v>1849716</v>
      </c>
      <c r="N168" s="65">
        <v>0.026</v>
      </c>
      <c r="O168" s="64">
        <f t="shared" si="36"/>
        <v>9.36</v>
      </c>
      <c r="P168" s="64">
        <f t="shared" si="37"/>
        <v>31.2</v>
      </c>
      <c r="Q168" s="64">
        <f t="shared" si="38"/>
        <v>48092.616</v>
      </c>
      <c r="R168" s="64">
        <f t="shared" si="39"/>
        <v>14427.7848</v>
      </c>
      <c r="S168" s="64">
        <f t="shared" si="27"/>
        <v>33664.8312</v>
      </c>
      <c r="T168" s="64">
        <f t="shared" si="34"/>
        <v>33664.8312</v>
      </c>
      <c r="U168" s="75">
        <v>45211</v>
      </c>
      <c r="V168" s="75">
        <v>45291</v>
      </c>
      <c r="W168" s="75">
        <v>45206</v>
      </c>
      <c r="X168" s="53" t="s">
        <v>1523</v>
      </c>
      <c r="Y168" s="54" t="s">
        <v>1524</v>
      </c>
      <c r="Z168" s="54" t="s">
        <v>1251</v>
      </c>
      <c r="AA168" s="93"/>
      <c r="AB168" s="53" t="s">
        <v>935</v>
      </c>
      <c r="AC168" s="53" t="s">
        <v>1525</v>
      </c>
      <c r="AD168" s="53" t="s">
        <v>1526</v>
      </c>
      <c r="AE168" s="53" t="s">
        <v>1527</v>
      </c>
      <c r="AF168" s="84" t="s">
        <v>1465</v>
      </c>
      <c r="AG168" s="84" t="s">
        <v>1528</v>
      </c>
      <c r="AH168" s="84"/>
    </row>
    <row r="169" s="38" customFormat="1" ht="101.25" outlineLevel="2" spans="1:34">
      <c r="A169" s="53">
        <v>162</v>
      </c>
      <c r="B169" s="53" t="s">
        <v>143</v>
      </c>
      <c r="C169" s="53" t="s">
        <v>1529</v>
      </c>
      <c r="D169" s="93"/>
      <c r="E169" s="54" t="s">
        <v>1530</v>
      </c>
      <c r="F169" s="54" t="s">
        <v>1531</v>
      </c>
      <c r="G169" s="54" t="s">
        <v>1532</v>
      </c>
      <c r="H169" s="54" t="s">
        <v>1533</v>
      </c>
      <c r="I169" s="54" t="s">
        <v>1534</v>
      </c>
      <c r="J169" s="53" t="s">
        <v>367</v>
      </c>
      <c r="K169" s="53">
        <v>1</v>
      </c>
      <c r="L169" s="64">
        <v>337.31</v>
      </c>
      <c r="M169" s="64">
        <f t="shared" si="35"/>
        <v>404772</v>
      </c>
      <c r="N169" s="65">
        <v>0.02</v>
      </c>
      <c r="O169" s="64">
        <f t="shared" si="36"/>
        <v>7.2</v>
      </c>
      <c r="P169" s="64">
        <f t="shared" si="37"/>
        <v>24</v>
      </c>
      <c r="Q169" s="64">
        <f t="shared" si="38"/>
        <v>8095.44</v>
      </c>
      <c r="R169" s="64">
        <f t="shared" si="39"/>
        <v>2428.632</v>
      </c>
      <c r="S169" s="64">
        <f t="shared" si="27"/>
        <v>5666.808</v>
      </c>
      <c r="T169" s="64">
        <f t="shared" si="34"/>
        <v>5666.808</v>
      </c>
      <c r="U169" s="75">
        <v>45199</v>
      </c>
      <c r="V169" s="75">
        <v>45291</v>
      </c>
      <c r="W169" s="75">
        <v>45182.7175115741</v>
      </c>
      <c r="X169" s="53" t="s">
        <v>1535</v>
      </c>
      <c r="Y169" s="54" t="s">
        <v>1536</v>
      </c>
      <c r="Z169" s="54" t="s">
        <v>1530</v>
      </c>
      <c r="AA169" s="93"/>
      <c r="AB169" s="53" t="s">
        <v>1474</v>
      </c>
      <c r="AC169" s="53">
        <v>1669317.74</v>
      </c>
      <c r="AD169" s="53" t="s">
        <v>165</v>
      </c>
      <c r="AE169" s="53">
        <v>94888843</v>
      </c>
      <c r="AF169" s="84" t="s">
        <v>1465</v>
      </c>
      <c r="AG169" s="84"/>
      <c r="AH169" s="84"/>
    </row>
    <row r="170" s="38" customFormat="1" ht="112.5" outlineLevel="2" spans="1:34">
      <c r="A170" s="53">
        <v>163</v>
      </c>
      <c r="B170" s="53" t="s">
        <v>143</v>
      </c>
      <c r="C170" s="53" t="s">
        <v>1537</v>
      </c>
      <c r="D170" s="93"/>
      <c r="E170" s="54" t="s">
        <v>1538</v>
      </c>
      <c r="F170" s="54" t="s">
        <v>1539</v>
      </c>
      <c r="G170" s="54" t="s">
        <v>1540</v>
      </c>
      <c r="H170" s="54" t="s">
        <v>1541</v>
      </c>
      <c r="I170" s="54" t="s">
        <v>1542</v>
      </c>
      <c r="J170" s="53" t="s">
        <v>367</v>
      </c>
      <c r="K170" s="53">
        <v>1</v>
      </c>
      <c r="L170" s="64">
        <v>300.71</v>
      </c>
      <c r="M170" s="64">
        <f t="shared" si="35"/>
        <v>360852</v>
      </c>
      <c r="N170" s="65">
        <v>0.02</v>
      </c>
      <c r="O170" s="64">
        <f t="shared" si="36"/>
        <v>7.2</v>
      </c>
      <c r="P170" s="64">
        <f t="shared" si="37"/>
        <v>24</v>
      </c>
      <c r="Q170" s="64">
        <f t="shared" si="38"/>
        <v>7217.04</v>
      </c>
      <c r="R170" s="64">
        <f t="shared" si="39"/>
        <v>2165.112</v>
      </c>
      <c r="S170" s="64">
        <f t="shared" si="27"/>
        <v>5051.928</v>
      </c>
      <c r="T170" s="64">
        <f t="shared" si="34"/>
        <v>5051.928</v>
      </c>
      <c r="U170" s="75">
        <v>45199</v>
      </c>
      <c r="V170" s="75">
        <v>45291</v>
      </c>
      <c r="W170" s="75">
        <v>45182.719375</v>
      </c>
      <c r="X170" s="53" t="s">
        <v>1543</v>
      </c>
      <c r="Y170" s="54" t="s">
        <v>1544</v>
      </c>
      <c r="Z170" s="54" t="s">
        <v>1538</v>
      </c>
      <c r="AA170" s="93"/>
      <c r="AB170" s="53" t="s">
        <v>1474</v>
      </c>
      <c r="AC170" s="53">
        <v>1669317.74</v>
      </c>
      <c r="AD170" s="53" t="s">
        <v>165</v>
      </c>
      <c r="AE170" s="53">
        <v>94888843</v>
      </c>
      <c r="AF170" s="84" t="s">
        <v>1465</v>
      </c>
      <c r="AG170" s="84"/>
      <c r="AH170" s="84"/>
    </row>
    <row r="171" s="38" customFormat="1" ht="33.75" outlineLevel="2" spans="1:34">
      <c r="A171" s="53">
        <v>164</v>
      </c>
      <c r="B171" s="53" t="s">
        <v>143</v>
      </c>
      <c r="C171" s="53" t="s">
        <v>1545</v>
      </c>
      <c r="D171" s="93"/>
      <c r="E171" s="54" t="s">
        <v>1546</v>
      </c>
      <c r="F171" s="54" t="s">
        <v>1547</v>
      </c>
      <c r="G171" s="54" t="s">
        <v>170</v>
      </c>
      <c r="H171" s="54" t="s">
        <v>733</v>
      </c>
      <c r="I171" s="54" t="s">
        <v>1548</v>
      </c>
      <c r="J171" s="53" t="s">
        <v>367</v>
      </c>
      <c r="K171" s="53">
        <v>1</v>
      </c>
      <c r="L171" s="64">
        <v>345.94</v>
      </c>
      <c r="M171" s="64">
        <f t="shared" si="35"/>
        <v>415128</v>
      </c>
      <c r="N171" s="65">
        <v>0.02</v>
      </c>
      <c r="O171" s="64">
        <f t="shared" si="36"/>
        <v>7.2</v>
      </c>
      <c r="P171" s="64">
        <f t="shared" si="37"/>
        <v>24</v>
      </c>
      <c r="Q171" s="64">
        <f t="shared" si="38"/>
        <v>8302.56</v>
      </c>
      <c r="R171" s="64">
        <f t="shared" si="39"/>
        <v>2490.768</v>
      </c>
      <c r="S171" s="64">
        <f t="shared" si="27"/>
        <v>5811.792</v>
      </c>
      <c r="T171" s="64">
        <f t="shared" si="34"/>
        <v>5811.792</v>
      </c>
      <c r="U171" s="75">
        <v>45199</v>
      </c>
      <c r="V171" s="75">
        <v>45291</v>
      </c>
      <c r="W171" s="75">
        <v>45181.8433101852</v>
      </c>
      <c r="X171" s="53" t="s">
        <v>1549</v>
      </c>
      <c r="Y171" s="54" t="s">
        <v>1550</v>
      </c>
      <c r="Z171" s="54" t="s">
        <v>1546</v>
      </c>
      <c r="AA171" s="93"/>
      <c r="AB171" s="53" t="s">
        <v>1474</v>
      </c>
      <c r="AC171" s="53">
        <v>1669317.74</v>
      </c>
      <c r="AD171" s="53" t="s">
        <v>165</v>
      </c>
      <c r="AE171" s="53">
        <v>94888843</v>
      </c>
      <c r="AF171" s="84" t="s">
        <v>1465</v>
      </c>
      <c r="AG171" s="84"/>
      <c r="AH171" s="84"/>
    </row>
    <row r="172" s="38" customFormat="1" ht="33.75" outlineLevel="2" spans="1:34">
      <c r="A172" s="53">
        <v>165</v>
      </c>
      <c r="B172" s="53" t="s">
        <v>143</v>
      </c>
      <c r="C172" s="53" t="s">
        <v>1551</v>
      </c>
      <c r="D172" s="93"/>
      <c r="E172" s="54" t="s">
        <v>1552</v>
      </c>
      <c r="F172" s="54" t="s">
        <v>1553</v>
      </c>
      <c r="G172" s="54" t="s">
        <v>1554</v>
      </c>
      <c r="H172" s="54" t="s">
        <v>1555</v>
      </c>
      <c r="I172" s="54" t="s">
        <v>1556</v>
      </c>
      <c r="J172" s="53" t="s">
        <v>367</v>
      </c>
      <c r="K172" s="53">
        <v>1</v>
      </c>
      <c r="L172" s="64">
        <v>437.93</v>
      </c>
      <c r="M172" s="64">
        <f t="shared" si="35"/>
        <v>525516</v>
      </c>
      <c r="N172" s="65">
        <v>0.02</v>
      </c>
      <c r="O172" s="64">
        <f t="shared" si="36"/>
        <v>7.2</v>
      </c>
      <c r="P172" s="64">
        <f t="shared" si="37"/>
        <v>24</v>
      </c>
      <c r="Q172" s="64">
        <f t="shared" si="38"/>
        <v>10510.32</v>
      </c>
      <c r="R172" s="64">
        <f t="shared" si="39"/>
        <v>3153.096</v>
      </c>
      <c r="S172" s="64">
        <f t="shared" ref="S172:S235" si="40">T172</f>
        <v>7357.224</v>
      </c>
      <c r="T172" s="64">
        <f t="shared" si="34"/>
        <v>7357.224</v>
      </c>
      <c r="U172" s="75">
        <v>45199</v>
      </c>
      <c r="V172" s="75">
        <v>45291</v>
      </c>
      <c r="W172" s="75">
        <v>45181.9344675926</v>
      </c>
      <c r="X172" s="53" t="s">
        <v>1557</v>
      </c>
      <c r="Y172" s="54" t="s">
        <v>1558</v>
      </c>
      <c r="Z172" s="54" t="s">
        <v>1552</v>
      </c>
      <c r="AA172" s="93"/>
      <c r="AB172" s="53" t="s">
        <v>1474</v>
      </c>
      <c r="AC172" s="53">
        <v>1669317.74</v>
      </c>
      <c r="AD172" s="53" t="s">
        <v>165</v>
      </c>
      <c r="AE172" s="53">
        <v>94888843</v>
      </c>
      <c r="AF172" s="84" t="s">
        <v>1465</v>
      </c>
      <c r="AG172" s="84"/>
      <c r="AH172" s="84"/>
    </row>
    <row r="173" s="38" customFormat="1" ht="56.25" outlineLevel="2" spans="1:34">
      <c r="A173" s="53">
        <v>166</v>
      </c>
      <c r="B173" s="53" t="s">
        <v>143</v>
      </c>
      <c r="C173" s="53" t="s">
        <v>1559</v>
      </c>
      <c r="D173" s="93"/>
      <c r="E173" s="54" t="s">
        <v>1560</v>
      </c>
      <c r="F173" s="54" t="s">
        <v>1561</v>
      </c>
      <c r="G173" s="54" t="s">
        <v>1562</v>
      </c>
      <c r="H173" s="54" t="s">
        <v>1563</v>
      </c>
      <c r="I173" s="54" t="s">
        <v>1564</v>
      </c>
      <c r="J173" s="53" t="s">
        <v>367</v>
      </c>
      <c r="K173" s="53">
        <v>1</v>
      </c>
      <c r="L173" s="64">
        <v>444</v>
      </c>
      <c r="M173" s="64">
        <f t="shared" si="35"/>
        <v>532800</v>
      </c>
      <c r="N173" s="65">
        <v>0.02</v>
      </c>
      <c r="O173" s="64">
        <f t="shared" si="36"/>
        <v>7.2</v>
      </c>
      <c r="P173" s="64">
        <f t="shared" si="37"/>
        <v>24</v>
      </c>
      <c r="Q173" s="64">
        <f t="shared" si="38"/>
        <v>10656</v>
      </c>
      <c r="R173" s="64">
        <f t="shared" si="39"/>
        <v>3196.8</v>
      </c>
      <c r="S173" s="64">
        <f t="shared" si="40"/>
        <v>7459.2</v>
      </c>
      <c r="T173" s="64">
        <f t="shared" si="34"/>
        <v>7459.2</v>
      </c>
      <c r="U173" s="75">
        <v>45199</v>
      </c>
      <c r="V173" s="75">
        <v>45291</v>
      </c>
      <c r="W173" s="75">
        <v>45182.7205902778</v>
      </c>
      <c r="X173" s="53" t="s">
        <v>1565</v>
      </c>
      <c r="Y173" s="54" t="s">
        <v>1566</v>
      </c>
      <c r="Z173" s="54" t="s">
        <v>1560</v>
      </c>
      <c r="AA173" s="93"/>
      <c r="AB173" s="53" t="s">
        <v>1567</v>
      </c>
      <c r="AC173" s="53" t="s">
        <v>1568</v>
      </c>
      <c r="AD173" s="53" t="s">
        <v>1569</v>
      </c>
      <c r="AE173" s="53" t="s">
        <v>1570</v>
      </c>
      <c r="AF173" s="84" t="s">
        <v>1465</v>
      </c>
      <c r="AG173" s="84" t="s">
        <v>1571</v>
      </c>
      <c r="AH173" s="84"/>
    </row>
    <row r="174" s="38" customFormat="1" ht="112.5" outlineLevel="2" spans="1:34">
      <c r="A174" s="53">
        <v>167</v>
      </c>
      <c r="B174" s="53" t="s">
        <v>143</v>
      </c>
      <c r="C174" s="53" t="s">
        <v>1572</v>
      </c>
      <c r="D174" s="93"/>
      <c r="E174" s="54" t="s">
        <v>1573</v>
      </c>
      <c r="F174" s="54" t="s">
        <v>1574</v>
      </c>
      <c r="G174" s="54" t="s">
        <v>1575</v>
      </c>
      <c r="H174" s="54" t="s">
        <v>1576</v>
      </c>
      <c r="I174" s="54" t="s">
        <v>1577</v>
      </c>
      <c r="J174" s="53" t="s">
        <v>367</v>
      </c>
      <c r="K174" s="53">
        <v>1</v>
      </c>
      <c r="L174" s="64">
        <v>470</v>
      </c>
      <c r="M174" s="64">
        <f t="shared" si="35"/>
        <v>564000</v>
      </c>
      <c r="N174" s="65">
        <v>0.026</v>
      </c>
      <c r="O174" s="64">
        <f t="shared" si="36"/>
        <v>9.36</v>
      </c>
      <c r="P174" s="64">
        <f t="shared" si="37"/>
        <v>31.2</v>
      </c>
      <c r="Q174" s="64">
        <f t="shared" si="38"/>
        <v>14664</v>
      </c>
      <c r="R174" s="64">
        <f t="shared" si="39"/>
        <v>4399.2</v>
      </c>
      <c r="S174" s="64">
        <f t="shared" si="40"/>
        <v>10264.8</v>
      </c>
      <c r="T174" s="64">
        <f t="shared" si="34"/>
        <v>10264.8</v>
      </c>
      <c r="U174" s="75">
        <v>45211</v>
      </c>
      <c r="V174" s="75">
        <v>45291</v>
      </c>
      <c r="W174" s="75">
        <v>45182.7218634259</v>
      </c>
      <c r="X174" s="53" t="s">
        <v>1578</v>
      </c>
      <c r="Y174" s="54" t="s">
        <v>1579</v>
      </c>
      <c r="Z174" s="54" t="s">
        <v>1573</v>
      </c>
      <c r="AA174" s="93"/>
      <c r="AB174" s="53" t="s">
        <v>1580</v>
      </c>
      <c r="AC174" s="53" t="s">
        <v>1581</v>
      </c>
      <c r="AD174" s="53" t="s">
        <v>1582</v>
      </c>
      <c r="AE174" s="53" t="s">
        <v>1583</v>
      </c>
      <c r="AF174" s="84" t="s">
        <v>1465</v>
      </c>
      <c r="AG174" s="84" t="s">
        <v>1584</v>
      </c>
      <c r="AH174" s="84"/>
    </row>
    <row r="175" s="38" customFormat="1" ht="90" outlineLevel="2" spans="1:34">
      <c r="A175" s="53">
        <v>168</v>
      </c>
      <c r="B175" s="53" t="s">
        <v>143</v>
      </c>
      <c r="C175" s="53" t="s">
        <v>1585</v>
      </c>
      <c r="D175" s="93"/>
      <c r="E175" s="54" t="s">
        <v>1586</v>
      </c>
      <c r="F175" s="54" t="s">
        <v>1587</v>
      </c>
      <c r="G175" s="54" t="s">
        <v>1588</v>
      </c>
      <c r="H175" s="54" t="s">
        <v>1589</v>
      </c>
      <c r="I175" s="54" t="s">
        <v>1590</v>
      </c>
      <c r="J175" s="53" t="s">
        <v>367</v>
      </c>
      <c r="K175" s="53">
        <v>1</v>
      </c>
      <c r="L175" s="64">
        <v>300</v>
      </c>
      <c r="M175" s="64">
        <f t="shared" si="35"/>
        <v>360000</v>
      </c>
      <c r="N175" s="65">
        <v>0.026</v>
      </c>
      <c r="O175" s="64">
        <f t="shared" si="36"/>
        <v>9.36</v>
      </c>
      <c r="P175" s="64">
        <f t="shared" si="37"/>
        <v>31.2</v>
      </c>
      <c r="Q175" s="64">
        <f t="shared" si="38"/>
        <v>9360</v>
      </c>
      <c r="R175" s="64">
        <f t="shared" si="39"/>
        <v>2808</v>
      </c>
      <c r="S175" s="64">
        <f t="shared" si="40"/>
        <v>6552</v>
      </c>
      <c r="T175" s="64">
        <f t="shared" si="34"/>
        <v>6552</v>
      </c>
      <c r="U175" s="75">
        <v>45211</v>
      </c>
      <c r="V175" s="75">
        <v>45291</v>
      </c>
      <c r="W175" s="75">
        <v>45181.8352199074</v>
      </c>
      <c r="X175" s="53" t="s">
        <v>1591</v>
      </c>
      <c r="Y175" s="54" t="s">
        <v>1592</v>
      </c>
      <c r="Z175" s="54" t="s">
        <v>1586</v>
      </c>
      <c r="AA175" s="93"/>
      <c r="AB175" s="53" t="s">
        <v>1593</v>
      </c>
      <c r="AC175" s="53" t="s">
        <v>1594</v>
      </c>
      <c r="AD175" s="53" t="s">
        <v>1595</v>
      </c>
      <c r="AE175" s="53" t="s">
        <v>1596</v>
      </c>
      <c r="AF175" s="84" t="s">
        <v>1465</v>
      </c>
      <c r="AG175" s="84" t="s">
        <v>1597</v>
      </c>
      <c r="AH175" s="84"/>
    </row>
    <row r="176" s="38" customFormat="1" ht="101.25" outlineLevel="2" spans="1:34">
      <c r="A176" s="53">
        <v>169</v>
      </c>
      <c r="B176" s="53" t="s">
        <v>143</v>
      </c>
      <c r="C176" s="53" t="s">
        <v>1598</v>
      </c>
      <c r="D176" s="93"/>
      <c r="E176" s="54" t="s">
        <v>1599</v>
      </c>
      <c r="F176" s="54" t="s">
        <v>1600</v>
      </c>
      <c r="G176" s="54" t="s">
        <v>1601</v>
      </c>
      <c r="H176" s="54" t="s">
        <v>1602</v>
      </c>
      <c r="I176" s="54" t="s">
        <v>1603</v>
      </c>
      <c r="J176" s="53" t="s">
        <v>367</v>
      </c>
      <c r="K176" s="53">
        <v>1</v>
      </c>
      <c r="L176" s="64">
        <v>901.63</v>
      </c>
      <c r="M176" s="64">
        <f t="shared" si="35"/>
        <v>1081956</v>
      </c>
      <c r="N176" s="65">
        <v>0.02</v>
      </c>
      <c r="O176" s="64">
        <f t="shared" si="36"/>
        <v>7.2</v>
      </c>
      <c r="P176" s="64">
        <f t="shared" si="37"/>
        <v>24</v>
      </c>
      <c r="Q176" s="64">
        <f t="shared" si="38"/>
        <v>21639.12</v>
      </c>
      <c r="R176" s="64">
        <f t="shared" si="39"/>
        <v>6491.736</v>
      </c>
      <c r="S176" s="64">
        <f t="shared" si="40"/>
        <v>15147.384</v>
      </c>
      <c r="T176" s="64">
        <f t="shared" si="34"/>
        <v>15147.384</v>
      </c>
      <c r="U176" s="75">
        <v>45211</v>
      </c>
      <c r="V176" s="75">
        <v>45291</v>
      </c>
      <c r="W176" s="75">
        <v>45206</v>
      </c>
      <c r="X176" s="53" t="s">
        <v>1604</v>
      </c>
      <c r="Y176" s="54" t="s">
        <v>1605</v>
      </c>
      <c r="Z176" s="54" t="s">
        <v>1599</v>
      </c>
      <c r="AA176" s="93"/>
      <c r="AB176" s="53" t="s">
        <v>1474</v>
      </c>
      <c r="AC176" s="53">
        <v>1669317.74</v>
      </c>
      <c r="AD176" s="53" t="s">
        <v>165</v>
      </c>
      <c r="AE176" s="53">
        <v>94888843</v>
      </c>
      <c r="AF176" s="84" t="s">
        <v>1465</v>
      </c>
      <c r="AG176" s="84"/>
      <c r="AH176" s="84"/>
    </row>
    <row r="177" s="38" customFormat="1" ht="45" outlineLevel="2" spans="1:34">
      <c r="A177" s="53">
        <v>170</v>
      </c>
      <c r="B177" s="53" t="s">
        <v>143</v>
      </c>
      <c r="C177" s="53" t="s">
        <v>1606</v>
      </c>
      <c r="D177" s="93"/>
      <c r="E177" s="54" t="s">
        <v>1607</v>
      </c>
      <c r="F177" s="54" t="s">
        <v>1608</v>
      </c>
      <c r="G177" s="54" t="s">
        <v>1609</v>
      </c>
      <c r="H177" s="54" t="s">
        <v>1610</v>
      </c>
      <c r="I177" s="54" t="s">
        <v>1611</v>
      </c>
      <c r="J177" s="53" t="s">
        <v>367</v>
      </c>
      <c r="K177" s="53">
        <v>1</v>
      </c>
      <c r="L177" s="64">
        <v>567.31</v>
      </c>
      <c r="M177" s="64">
        <f t="shared" si="35"/>
        <v>680772</v>
      </c>
      <c r="N177" s="65">
        <v>0.026</v>
      </c>
      <c r="O177" s="64">
        <f t="shared" si="36"/>
        <v>9.36</v>
      </c>
      <c r="P177" s="64">
        <f t="shared" si="37"/>
        <v>31.2</v>
      </c>
      <c r="Q177" s="64">
        <f t="shared" si="38"/>
        <v>17700.072</v>
      </c>
      <c r="R177" s="64">
        <f t="shared" si="39"/>
        <v>5310.0216</v>
      </c>
      <c r="S177" s="64">
        <f t="shared" si="40"/>
        <v>12390.0504</v>
      </c>
      <c r="T177" s="64">
        <f t="shared" si="34"/>
        <v>12390.0504</v>
      </c>
      <c r="U177" s="75">
        <v>45199</v>
      </c>
      <c r="V177" s="75">
        <v>45291</v>
      </c>
      <c r="W177" s="75">
        <v>45181.8859722222</v>
      </c>
      <c r="X177" s="53" t="s">
        <v>1612</v>
      </c>
      <c r="Y177" s="54" t="s">
        <v>1613</v>
      </c>
      <c r="Z177" s="54" t="s">
        <v>1607</v>
      </c>
      <c r="AA177" s="93"/>
      <c r="AB177" s="53" t="s">
        <v>1614</v>
      </c>
      <c r="AC177" s="53" t="s">
        <v>1615</v>
      </c>
      <c r="AD177" s="53" t="s">
        <v>1616</v>
      </c>
      <c r="AE177" s="53" t="s">
        <v>1617</v>
      </c>
      <c r="AF177" s="84" t="s">
        <v>1465</v>
      </c>
      <c r="AG177" s="84" t="s">
        <v>1618</v>
      </c>
      <c r="AH177" s="84"/>
    </row>
    <row r="178" s="38" customFormat="1" ht="45" outlineLevel="2" spans="1:34">
      <c r="A178" s="53">
        <v>171</v>
      </c>
      <c r="B178" s="53" t="s">
        <v>143</v>
      </c>
      <c r="C178" s="53" t="s">
        <v>1619</v>
      </c>
      <c r="D178" s="93"/>
      <c r="E178" s="54" t="s">
        <v>1620</v>
      </c>
      <c r="F178" s="54" t="s">
        <v>1621</v>
      </c>
      <c r="G178" s="54" t="s">
        <v>1622</v>
      </c>
      <c r="H178" s="54" t="s">
        <v>1623</v>
      </c>
      <c r="I178" s="54" t="s">
        <v>1624</v>
      </c>
      <c r="J178" s="53" t="s">
        <v>367</v>
      </c>
      <c r="K178" s="53">
        <v>1</v>
      </c>
      <c r="L178" s="64">
        <v>363.27</v>
      </c>
      <c r="M178" s="64">
        <f t="shared" si="35"/>
        <v>435924</v>
      </c>
      <c r="N178" s="65">
        <v>0.02</v>
      </c>
      <c r="O178" s="64">
        <f t="shared" si="36"/>
        <v>7.2</v>
      </c>
      <c r="P178" s="64">
        <f t="shared" si="37"/>
        <v>24</v>
      </c>
      <c r="Q178" s="64">
        <f t="shared" si="38"/>
        <v>8718.48</v>
      </c>
      <c r="R178" s="64">
        <f t="shared" si="39"/>
        <v>2615.544</v>
      </c>
      <c r="S178" s="64">
        <f t="shared" si="40"/>
        <v>6102.936</v>
      </c>
      <c r="T178" s="64">
        <f t="shared" si="34"/>
        <v>6102.936</v>
      </c>
      <c r="U178" s="75">
        <v>45199</v>
      </c>
      <c r="V178" s="75">
        <v>45291</v>
      </c>
      <c r="W178" s="75">
        <v>45181.9282060185</v>
      </c>
      <c r="X178" s="53" t="s">
        <v>1625</v>
      </c>
      <c r="Y178" s="54" t="s">
        <v>1626</v>
      </c>
      <c r="Z178" s="54" t="s">
        <v>1620</v>
      </c>
      <c r="AA178" s="93"/>
      <c r="AB178" s="53" t="s">
        <v>1474</v>
      </c>
      <c r="AC178" s="53">
        <v>1669317.74</v>
      </c>
      <c r="AD178" s="53" t="s">
        <v>165</v>
      </c>
      <c r="AE178" s="53">
        <v>94888843</v>
      </c>
      <c r="AF178" s="84" t="s">
        <v>1465</v>
      </c>
      <c r="AG178" s="84"/>
      <c r="AH178" s="84"/>
    </row>
    <row r="179" s="38" customFormat="1" ht="78.75" outlineLevel="2" spans="1:34">
      <c r="A179" s="53">
        <v>172</v>
      </c>
      <c r="B179" s="53" t="s">
        <v>143</v>
      </c>
      <c r="C179" s="53" t="s">
        <v>1627</v>
      </c>
      <c r="D179" s="93"/>
      <c r="E179" s="54" t="s">
        <v>1628</v>
      </c>
      <c r="F179" s="54" t="s">
        <v>1629</v>
      </c>
      <c r="G179" s="54" t="s">
        <v>1630</v>
      </c>
      <c r="H179" s="54" t="s">
        <v>1631</v>
      </c>
      <c r="I179" s="54" t="s">
        <v>1632</v>
      </c>
      <c r="J179" s="53" t="s">
        <v>367</v>
      </c>
      <c r="K179" s="53">
        <v>1</v>
      </c>
      <c r="L179" s="64">
        <v>314.23</v>
      </c>
      <c r="M179" s="64">
        <f t="shared" si="35"/>
        <v>377076</v>
      </c>
      <c r="N179" s="65">
        <v>0.026</v>
      </c>
      <c r="O179" s="64">
        <f t="shared" si="36"/>
        <v>9.36</v>
      </c>
      <c r="P179" s="64">
        <f t="shared" si="37"/>
        <v>31.2</v>
      </c>
      <c r="Q179" s="64">
        <f t="shared" si="38"/>
        <v>9803.976</v>
      </c>
      <c r="R179" s="64">
        <f t="shared" si="39"/>
        <v>2941.1928</v>
      </c>
      <c r="S179" s="64">
        <f t="shared" si="40"/>
        <v>6862.7832</v>
      </c>
      <c r="T179" s="64">
        <f t="shared" si="34"/>
        <v>6862.7832</v>
      </c>
      <c r="U179" s="75">
        <v>45199</v>
      </c>
      <c r="V179" s="75">
        <v>45291</v>
      </c>
      <c r="W179" s="75">
        <v>45181.9197800926</v>
      </c>
      <c r="X179" s="53" t="s">
        <v>1633</v>
      </c>
      <c r="Y179" s="54" t="s">
        <v>1634</v>
      </c>
      <c r="Z179" s="54" t="s">
        <v>1628</v>
      </c>
      <c r="AA179" s="93"/>
      <c r="AB179" s="53" t="s">
        <v>1635</v>
      </c>
      <c r="AC179" s="53" t="s">
        <v>1636</v>
      </c>
      <c r="AD179" s="53" t="s">
        <v>1637</v>
      </c>
      <c r="AE179" s="53" t="s">
        <v>1638</v>
      </c>
      <c r="AF179" s="84" t="s">
        <v>1465</v>
      </c>
      <c r="AG179" s="84" t="s">
        <v>1639</v>
      </c>
      <c r="AH179" s="84"/>
    </row>
    <row r="180" s="38" customFormat="1" ht="56.25" outlineLevel="2" spans="1:34">
      <c r="A180" s="53">
        <v>173</v>
      </c>
      <c r="B180" s="53" t="s">
        <v>143</v>
      </c>
      <c r="C180" s="53" t="s">
        <v>1640</v>
      </c>
      <c r="D180" s="93"/>
      <c r="E180" s="54" t="s">
        <v>1641</v>
      </c>
      <c r="F180" s="54" t="s">
        <v>1642</v>
      </c>
      <c r="G180" s="54" t="s">
        <v>1643</v>
      </c>
      <c r="H180" s="54" t="s">
        <v>1644</v>
      </c>
      <c r="I180" s="54" t="s">
        <v>1645</v>
      </c>
      <c r="J180" s="53" t="s">
        <v>367</v>
      </c>
      <c r="K180" s="53">
        <v>1</v>
      </c>
      <c r="L180" s="64">
        <v>356.92</v>
      </c>
      <c r="M180" s="64">
        <f t="shared" si="35"/>
        <v>428304</v>
      </c>
      <c r="N180" s="65">
        <v>0.026</v>
      </c>
      <c r="O180" s="64">
        <f t="shared" si="36"/>
        <v>9.36</v>
      </c>
      <c r="P180" s="64">
        <f t="shared" si="37"/>
        <v>31.2</v>
      </c>
      <c r="Q180" s="64">
        <f t="shared" si="38"/>
        <v>11135.904</v>
      </c>
      <c r="R180" s="64">
        <f t="shared" si="39"/>
        <v>3340.7712</v>
      </c>
      <c r="S180" s="64">
        <f t="shared" si="40"/>
        <v>7795.1328</v>
      </c>
      <c r="T180" s="64">
        <f t="shared" si="34"/>
        <v>7795.1328</v>
      </c>
      <c r="U180" s="75">
        <v>45199</v>
      </c>
      <c r="V180" s="75">
        <v>45291</v>
      </c>
      <c r="W180" s="75">
        <v>45182.7251388889</v>
      </c>
      <c r="X180" s="53" t="s">
        <v>1646</v>
      </c>
      <c r="Y180" s="54" t="s">
        <v>1647</v>
      </c>
      <c r="Z180" s="54" t="s">
        <v>1641</v>
      </c>
      <c r="AA180" s="93"/>
      <c r="AB180" s="53" t="s">
        <v>1648</v>
      </c>
      <c r="AC180" s="53" t="s">
        <v>1649</v>
      </c>
      <c r="AD180" s="53" t="s">
        <v>1650</v>
      </c>
      <c r="AE180" s="53" t="s">
        <v>1651</v>
      </c>
      <c r="AF180" s="84" t="s">
        <v>1465</v>
      </c>
      <c r="AG180" s="84" t="s">
        <v>1652</v>
      </c>
      <c r="AH180" s="84"/>
    </row>
    <row r="181" s="38" customFormat="1" ht="45" outlineLevel="2" spans="1:34">
      <c r="A181" s="53">
        <v>174</v>
      </c>
      <c r="B181" s="53" t="s">
        <v>143</v>
      </c>
      <c r="C181" s="53" t="s">
        <v>1653</v>
      </c>
      <c r="D181" s="93"/>
      <c r="E181" s="54" t="s">
        <v>1654</v>
      </c>
      <c r="F181" s="54" t="s">
        <v>1655</v>
      </c>
      <c r="G181" s="54" t="s">
        <v>1656</v>
      </c>
      <c r="H181" s="54" t="s">
        <v>1657</v>
      </c>
      <c r="I181" s="54" t="s">
        <v>1658</v>
      </c>
      <c r="J181" s="53" t="s">
        <v>367</v>
      </c>
      <c r="K181" s="53">
        <v>1</v>
      </c>
      <c r="L181" s="64">
        <v>244.48</v>
      </c>
      <c r="M181" s="64">
        <f t="shared" si="35"/>
        <v>293376</v>
      </c>
      <c r="N181" s="65">
        <v>0.026</v>
      </c>
      <c r="O181" s="64">
        <f t="shared" si="36"/>
        <v>9.36</v>
      </c>
      <c r="P181" s="64">
        <f t="shared" si="37"/>
        <v>31.2</v>
      </c>
      <c r="Q181" s="64">
        <f t="shared" si="38"/>
        <v>7627.776</v>
      </c>
      <c r="R181" s="64">
        <f t="shared" si="39"/>
        <v>2288.3328</v>
      </c>
      <c r="S181" s="64">
        <f t="shared" si="40"/>
        <v>5339.4432</v>
      </c>
      <c r="T181" s="64">
        <f t="shared" si="34"/>
        <v>5339.4432</v>
      </c>
      <c r="U181" s="75">
        <v>45199</v>
      </c>
      <c r="V181" s="75">
        <v>45291</v>
      </c>
      <c r="W181" s="75">
        <v>45181.8775694444</v>
      </c>
      <c r="X181" s="53" t="s">
        <v>1659</v>
      </c>
      <c r="Y181" s="54" t="s">
        <v>1660</v>
      </c>
      <c r="Z181" s="54" t="s">
        <v>1654</v>
      </c>
      <c r="AA181" s="93"/>
      <c r="AB181" s="53" t="s">
        <v>1516</v>
      </c>
      <c r="AC181" s="53" t="s">
        <v>1661</v>
      </c>
      <c r="AD181" s="53" t="s">
        <v>1485</v>
      </c>
      <c r="AE181" s="53" t="s">
        <v>1662</v>
      </c>
      <c r="AF181" s="84" t="s">
        <v>1465</v>
      </c>
      <c r="AG181" s="84" t="s">
        <v>1663</v>
      </c>
      <c r="AH181" s="84"/>
    </row>
    <row r="182" s="38" customFormat="1" ht="45" outlineLevel="2" spans="1:34">
      <c r="A182" s="53">
        <v>175</v>
      </c>
      <c r="B182" s="53" t="s">
        <v>143</v>
      </c>
      <c r="C182" s="53" t="s">
        <v>1664</v>
      </c>
      <c r="D182" s="93"/>
      <c r="E182" s="54" t="s">
        <v>1665</v>
      </c>
      <c r="F182" s="54" t="s">
        <v>1666</v>
      </c>
      <c r="G182" s="54" t="s">
        <v>1667</v>
      </c>
      <c r="H182" s="54" t="s">
        <v>1668</v>
      </c>
      <c r="I182" s="54" t="s">
        <v>1669</v>
      </c>
      <c r="J182" s="53" t="s">
        <v>367</v>
      </c>
      <c r="K182" s="53">
        <v>1</v>
      </c>
      <c r="L182" s="64">
        <v>300</v>
      </c>
      <c r="M182" s="64">
        <f t="shared" si="35"/>
        <v>360000</v>
      </c>
      <c r="N182" s="65">
        <v>0.026</v>
      </c>
      <c r="O182" s="64">
        <f t="shared" si="36"/>
        <v>9.36</v>
      </c>
      <c r="P182" s="64">
        <f t="shared" si="37"/>
        <v>31.2</v>
      </c>
      <c r="Q182" s="64">
        <f t="shared" si="38"/>
        <v>9360</v>
      </c>
      <c r="R182" s="64">
        <f t="shared" si="39"/>
        <v>2808</v>
      </c>
      <c r="S182" s="64">
        <f t="shared" si="40"/>
        <v>6552</v>
      </c>
      <c r="T182" s="64">
        <f t="shared" si="34"/>
        <v>6552</v>
      </c>
      <c r="U182" s="75">
        <v>45199</v>
      </c>
      <c r="V182" s="75">
        <v>45291</v>
      </c>
      <c r="W182" s="75">
        <v>45181.9077314815</v>
      </c>
      <c r="X182" s="53" t="s">
        <v>1670</v>
      </c>
      <c r="Y182" s="54" t="s">
        <v>1671</v>
      </c>
      <c r="Z182" s="54" t="s">
        <v>1665</v>
      </c>
      <c r="AA182" s="93"/>
      <c r="AB182" s="53" t="s">
        <v>1614</v>
      </c>
      <c r="AC182" s="53" t="s">
        <v>1594</v>
      </c>
      <c r="AD182" s="53" t="s">
        <v>1672</v>
      </c>
      <c r="AE182" s="53" t="s">
        <v>1673</v>
      </c>
      <c r="AF182" s="84" t="s">
        <v>1465</v>
      </c>
      <c r="AG182" s="84" t="s">
        <v>1674</v>
      </c>
      <c r="AH182" s="84"/>
    </row>
    <row r="183" s="38" customFormat="1" ht="45" outlineLevel="2" spans="1:34">
      <c r="A183" s="53">
        <v>176</v>
      </c>
      <c r="B183" s="53" t="s">
        <v>143</v>
      </c>
      <c r="C183" s="53" t="s">
        <v>1675</v>
      </c>
      <c r="D183" s="93"/>
      <c r="E183" s="54" t="s">
        <v>1676</v>
      </c>
      <c r="F183" s="54" t="s">
        <v>1677</v>
      </c>
      <c r="G183" s="54" t="s">
        <v>1678</v>
      </c>
      <c r="H183" s="54" t="s">
        <v>1679</v>
      </c>
      <c r="I183" s="54" t="s">
        <v>1680</v>
      </c>
      <c r="J183" s="53" t="s">
        <v>367</v>
      </c>
      <c r="K183" s="53">
        <v>1</v>
      </c>
      <c r="L183" s="64">
        <v>450</v>
      </c>
      <c r="M183" s="64">
        <f t="shared" si="35"/>
        <v>540000</v>
      </c>
      <c r="N183" s="65">
        <v>0.026</v>
      </c>
      <c r="O183" s="64">
        <f t="shared" si="36"/>
        <v>9.36</v>
      </c>
      <c r="P183" s="64">
        <f t="shared" si="37"/>
        <v>31.2</v>
      </c>
      <c r="Q183" s="64">
        <f t="shared" si="38"/>
        <v>14040</v>
      </c>
      <c r="R183" s="64">
        <f t="shared" si="39"/>
        <v>4212</v>
      </c>
      <c r="S183" s="64">
        <f t="shared" si="40"/>
        <v>9828</v>
      </c>
      <c r="T183" s="64">
        <f t="shared" si="34"/>
        <v>9828</v>
      </c>
      <c r="U183" s="75">
        <v>45199</v>
      </c>
      <c r="V183" s="75">
        <v>45291</v>
      </c>
      <c r="W183" s="75">
        <v>45182.7265972222</v>
      </c>
      <c r="X183" s="53" t="s">
        <v>1681</v>
      </c>
      <c r="Y183" s="54" t="s">
        <v>1682</v>
      </c>
      <c r="Z183" s="54" t="s">
        <v>1676</v>
      </c>
      <c r="AA183" s="93"/>
      <c r="AB183" s="53" t="s">
        <v>1683</v>
      </c>
      <c r="AC183" s="53" t="s">
        <v>1684</v>
      </c>
      <c r="AD183" s="53" t="s">
        <v>1685</v>
      </c>
      <c r="AE183" s="53" t="s">
        <v>1686</v>
      </c>
      <c r="AF183" s="84" t="s">
        <v>1465</v>
      </c>
      <c r="AG183" s="84" t="s">
        <v>1687</v>
      </c>
      <c r="AH183" s="84"/>
    </row>
    <row r="184" s="38" customFormat="1" ht="78.75" outlineLevel="2" spans="1:34">
      <c r="A184" s="53">
        <v>177</v>
      </c>
      <c r="B184" s="53" t="s">
        <v>143</v>
      </c>
      <c r="C184" s="53" t="s">
        <v>1688</v>
      </c>
      <c r="D184" s="93"/>
      <c r="E184" s="54" t="s">
        <v>1689</v>
      </c>
      <c r="F184" s="54" t="s">
        <v>1690</v>
      </c>
      <c r="G184" s="54" t="s">
        <v>1691</v>
      </c>
      <c r="H184" s="54" t="s">
        <v>1692</v>
      </c>
      <c r="I184" s="54" t="s">
        <v>1693</v>
      </c>
      <c r="J184" s="53" t="s">
        <v>367</v>
      </c>
      <c r="K184" s="53">
        <v>1</v>
      </c>
      <c r="L184" s="64">
        <v>640</v>
      </c>
      <c r="M184" s="64">
        <f t="shared" si="35"/>
        <v>768000</v>
      </c>
      <c r="N184" s="65">
        <v>0.026</v>
      </c>
      <c r="O184" s="64">
        <f t="shared" si="36"/>
        <v>9.36</v>
      </c>
      <c r="P184" s="64">
        <f t="shared" si="37"/>
        <v>31.2</v>
      </c>
      <c r="Q184" s="64">
        <f t="shared" si="38"/>
        <v>19968</v>
      </c>
      <c r="R184" s="64">
        <f t="shared" si="39"/>
        <v>5990.4</v>
      </c>
      <c r="S184" s="64">
        <f t="shared" si="40"/>
        <v>13977.6</v>
      </c>
      <c r="T184" s="64">
        <f t="shared" si="34"/>
        <v>13977.6</v>
      </c>
      <c r="U184" s="75">
        <v>45199</v>
      </c>
      <c r="V184" s="75">
        <v>45291</v>
      </c>
      <c r="W184" s="75">
        <v>45181.9041203704</v>
      </c>
      <c r="X184" s="53" t="s">
        <v>1694</v>
      </c>
      <c r="Y184" s="54" t="s">
        <v>1695</v>
      </c>
      <c r="Z184" s="54" t="s">
        <v>1689</v>
      </c>
      <c r="AA184" s="93"/>
      <c r="AB184" s="53" t="s">
        <v>1461</v>
      </c>
      <c r="AC184" s="53" t="s">
        <v>1696</v>
      </c>
      <c r="AD184" s="53" t="s">
        <v>1697</v>
      </c>
      <c r="AE184" s="53" t="s">
        <v>1698</v>
      </c>
      <c r="AF184" s="84" t="s">
        <v>1465</v>
      </c>
      <c r="AG184" s="84" t="s">
        <v>1699</v>
      </c>
      <c r="AH184" s="84"/>
    </row>
    <row r="185" s="38" customFormat="1" ht="112.5" outlineLevel="2" spans="1:34">
      <c r="A185" s="53">
        <v>178</v>
      </c>
      <c r="B185" s="53" t="s">
        <v>143</v>
      </c>
      <c r="C185" s="53" t="s">
        <v>1700</v>
      </c>
      <c r="D185" s="93"/>
      <c r="E185" s="54" t="s">
        <v>1701</v>
      </c>
      <c r="F185" s="54" t="s">
        <v>1702</v>
      </c>
      <c r="G185" s="54" t="s">
        <v>1703</v>
      </c>
      <c r="H185" s="54" t="s">
        <v>1704</v>
      </c>
      <c r="I185" s="54" t="s">
        <v>1705</v>
      </c>
      <c r="J185" s="53" t="s">
        <v>367</v>
      </c>
      <c r="K185" s="53">
        <v>1</v>
      </c>
      <c r="L185" s="64">
        <v>445</v>
      </c>
      <c r="M185" s="64">
        <f t="shared" si="35"/>
        <v>534000</v>
      </c>
      <c r="N185" s="65">
        <v>0.026</v>
      </c>
      <c r="O185" s="64">
        <f t="shared" si="36"/>
        <v>9.36</v>
      </c>
      <c r="P185" s="64">
        <f t="shared" si="37"/>
        <v>31.2</v>
      </c>
      <c r="Q185" s="64">
        <f t="shared" si="38"/>
        <v>13884</v>
      </c>
      <c r="R185" s="64">
        <f t="shared" si="39"/>
        <v>4165.2</v>
      </c>
      <c r="S185" s="64">
        <f t="shared" si="40"/>
        <v>9718.8</v>
      </c>
      <c r="T185" s="64">
        <f t="shared" si="34"/>
        <v>9718.8</v>
      </c>
      <c r="U185" s="75">
        <v>45199</v>
      </c>
      <c r="V185" s="75">
        <v>45291</v>
      </c>
      <c r="W185" s="75">
        <v>45181.9124305556</v>
      </c>
      <c r="X185" s="53" t="s">
        <v>1706</v>
      </c>
      <c r="Y185" s="54" t="s">
        <v>1707</v>
      </c>
      <c r="Z185" s="54" t="s">
        <v>1701</v>
      </c>
      <c r="AA185" s="93"/>
      <c r="AB185" s="53" t="s">
        <v>1461</v>
      </c>
      <c r="AC185" s="53" t="s">
        <v>1708</v>
      </c>
      <c r="AD185" s="53" t="s">
        <v>1709</v>
      </c>
      <c r="AE185" s="53" t="s">
        <v>1710</v>
      </c>
      <c r="AF185" s="84" t="s">
        <v>1465</v>
      </c>
      <c r="AG185" s="84" t="s">
        <v>1711</v>
      </c>
      <c r="AH185" s="84"/>
    </row>
    <row r="186" s="38" customFormat="1" ht="67.5" outlineLevel="2" spans="1:34">
      <c r="A186" s="53">
        <v>179</v>
      </c>
      <c r="B186" s="53" t="s">
        <v>143</v>
      </c>
      <c r="C186" s="53" t="s">
        <v>1712</v>
      </c>
      <c r="D186" s="93"/>
      <c r="E186" s="54" t="s">
        <v>1713</v>
      </c>
      <c r="F186" s="54" t="s">
        <v>1714</v>
      </c>
      <c r="G186" s="54" t="s">
        <v>1715</v>
      </c>
      <c r="H186" s="54" t="s">
        <v>1716</v>
      </c>
      <c r="I186" s="54" t="s">
        <v>1717</v>
      </c>
      <c r="J186" s="53" t="s">
        <v>367</v>
      </c>
      <c r="K186" s="53">
        <v>1</v>
      </c>
      <c r="L186" s="64">
        <v>220</v>
      </c>
      <c r="M186" s="64">
        <f t="shared" si="35"/>
        <v>264000</v>
      </c>
      <c r="N186" s="65">
        <v>0.02</v>
      </c>
      <c r="O186" s="64">
        <f t="shared" si="36"/>
        <v>7.2</v>
      </c>
      <c r="P186" s="64">
        <f t="shared" si="37"/>
        <v>24</v>
      </c>
      <c r="Q186" s="64">
        <f t="shared" si="38"/>
        <v>5280</v>
      </c>
      <c r="R186" s="64">
        <f t="shared" si="39"/>
        <v>1584</v>
      </c>
      <c r="S186" s="64">
        <f t="shared" si="40"/>
        <v>3696</v>
      </c>
      <c r="T186" s="64">
        <f t="shared" si="34"/>
        <v>3696</v>
      </c>
      <c r="U186" s="75">
        <v>45199</v>
      </c>
      <c r="V186" s="75">
        <v>45291</v>
      </c>
      <c r="W186" s="75">
        <v>45181.8526273148</v>
      </c>
      <c r="X186" s="53" t="s">
        <v>1718</v>
      </c>
      <c r="Y186" s="54" t="s">
        <v>1719</v>
      </c>
      <c r="Z186" s="54" t="s">
        <v>1713</v>
      </c>
      <c r="AA186" s="93"/>
      <c r="AB186" s="53" t="s">
        <v>1474</v>
      </c>
      <c r="AC186" s="53">
        <v>1669317.74</v>
      </c>
      <c r="AD186" s="53" t="s">
        <v>165</v>
      </c>
      <c r="AE186" s="53">
        <v>94888843</v>
      </c>
      <c r="AF186" s="84" t="s">
        <v>1465</v>
      </c>
      <c r="AG186" s="84"/>
      <c r="AH186" s="84"/>
    </row>
    <row r="187" s="38" customFormat="1" ht="45" outlineLevel="2" spans="1:34">
      <c r="A187" s="53">
        <v>180</v>
      </c>
      <c r="B187" s="53" t="s">
        <v>143</v>
      </c>
      <c r="C187" s="53" t="s">
        <v>1720</v>
      </c>
      <c r="D187" s="93"/>
      <c r="E187" s="54" t="s">
        <v>1721</v>
      </c>
      <c r="F187" s="54" t="s">
        <v>1722</v>
      </c>
      <c r="G187" s="54" t="s">
        <v>1723</v>
      </c>
      <c r="H187" s="54" t="s">
        <v>1724</v>
      </c>
      <c r="I187" s="54" t="s">
        <v>1725</v>
      </c>
      <c r="J187" s="53" t="s">
        <v>367</v>
      </c>
      <c r="K187" s="53">
        <v>1</v>
      </c>
      <c r="L187" s="64">
        <v>210</v>
      </c>
      <c r="M187" s="64">
        <f t="shared" si="35"/>
        <v>252000</v>
      </c>
      <c r="N187" s="65">
        <v>0.02</v>
      </c>
      <c r="O187" s="64">
        <f t="shared" si="36"/>
        <v>7.2</v>
      </c>
      <c r="P187" s="64">
        <f t="shared" si="37"/>
        <v>24</v>
      </c>
      <c r="Q187" s="64">
        <f t="shared" si="38"/>
        <v>5040</v>
      </c>
      <c r="R187" s="64">
        <f t="shared" si="39"/>
        <v>1512</v>
      </c>
      <c r="S187" s="64">
        <f t="shared" si="40"/>
        <v>3528</v>
      </c>
      <c r="T187" s="64">
        <f t="shared" si="34"/>
        <v>3528</v>
      </c>
      <c r="U187" s="75">
        <v>45199</v>
      </c>
      <c r="V187" s="75">
        <v>45291</v>
      </c>
      <c r="W187" s="75">
        <v>45181.8329050926</v>
      </c>
      <c r="X187" s="53" t="s">
        <v>1726</v>
      </c>
      <c r="Y187" s="54" t="s">
        <v>1727</v>
      </c>
      <c r="Z187" s="54" t="s">
        <v>1721</v>
      </c>
      <c r="AA187" s="93"/>
      <c r="AB187" s="53" t="s">
        <v>1474</v>
      </c>
      <c r="AC187" s="53">
        <v>1669317.74</v>
      </c>
      <c r="AD187" s="53" t="s">
        <v>165</v>
      </c>
      <c r="AE187" s="53">
        <v>94888843</v>
      </c>
      <c r="AF187" s="84" t="s">
        <v>1465</v>
      </c>
      <c r="AG187" s="84"/>
      <c r="AH187" s="84"/>
    </row>
    <row r="188" s="38" customFormat="1" ht="56.25" outlineLevel="2" spans="1:34">
      <c r="A188" s="53">
        <v>181</v>
      </c>
      <c r="B188" s="53" t="s">
        <v>143</v>
      </c>
      <c r="C188" s="53" t="s">
        <v>1728</v>
      </c>
      <c r="D188" s="93"/>
      <c r="E188" s="54" t="s">
        <v>1729</v>
      </c>
      <c r="F188" s="54" t="s">
        <v>1730</v>
      </c>
      <c r="G188" s="54" t="s">
        <v>1731</v>
      </c>
      <c r="H188" s="54" t="s">
        <v>1732</v>
      </c>
      <c r="I188" s="54" t="s">
        <v>1733</v>
      </c>
      <c r="J188" s="53" t="s">
        <v>367</v>
      </c>
      <c r="K188" s="53">
        <v>1</v>
      </c>
      <c r="L188" s="64">
        <v>800</v>
      </c>
      <c r="M188" s="64">
        <f t="shared" si="35"/>
        <v>960000</v>
      </c>
      <c r="N188" s="65">
        <v>0.024</v>
      </c>
      <c r="O188" s="64">
        <f t="shared" si="36"/>
        <v>8.64</v>
      </c>
      <c r="P188" s="64">
        <f t="shared" si="37"/>
        <v>28.8</v>
      </c>
      <c r="Q188" s="64">
        <f t="shared" si="38"/>
        <v>23040</v>
      </c>
      <c r="R188" s="64">
        <f t="shared" si="39"/>
        <v>6912</v>
      </c>
      <c r="S188" s="64">
        <f t="shared" si="40"/>
        <v>16128</v>
      </c>
      <c r="T188" s="64">
        <f t="shared" si="34"/>
        <v>16128</v>
      </c>
      <c r="U188" s="75">
        <v>45211</v>
      </c>
      <c r="V188" s="75">
        <v>45291</v>
      </c>
      <c r="W188" s="75">
        <v>45181.893287037</v>
      </c>
      <c r="X188" s="53" t="s">
        <v>1734</v>
      </c>
      <c r="Y188" s="54" t="s">
        <v>1735</v>
      </c>
      <c r="Z188" s="54" t="s">
        <v>1729</v>
      </c>
      <c r="AA188" s="93"/>
      <c r="AB188" s="53" t="s">
        <v>1736</v>
      </c>
      <c r="AC188" s="53" t="s">
        <v>1737</v>
      </c>
      <c r="AD188" s="53" t="s">
        <v>1738</v>
      </c>
      <c r="AE188" s="53" t="s">
        <v>1739</v>
      </c>
      <c r="AF188" s="84" t="s">
        <v>1465</v>
      </c>
      <c r="AG188" s="84" t="s">
        <v>1740</v>
      </c>
      <c r="AH188" s="84"/>
    </row>
    <row r="189" s="38" customFormat="1" ht="67.5" outlineLevel="2" spans="1:34">
      <c r="A189" s="53">
        <v>182</v>
      </c>
      <c r="B189" s="53" t="s">
        <v>143</v>
      </c>
      <c r="C189" s="53" t="s">
        <v>1741</v>
      </c>
      <c r="D189" s="93"/>
      <c r="E189" s="54" t="s">
        <v>1742</v>
      </c>
      <c r="F189" s="54" t="s">
        <v>1743</v>
      </c>
      <c r="G189" s="54" t="s">
        <v>1744</v>
      </c>
      <c r="H189" s="54" t="s">
        <v>1745</v>
      </c>
      <c r="I189" s="54" t="s">
        <v>1746</v>
      </c>
      <c r="J189" s="53" t="s">
        <v>367</v>
      </c>
      <c r="K189" s="53">
        <v>1</v>
      </c>
      <c r="L189" s="64">
        <v>200</v>
      </c>
      <c r="M189" s="64">
        <f t="shared" si="35"/>
        <v>240000</v>
      </c>
      <c r="N189" s="65">
        <v>0.024</v>
      </c>
      <c r="O189" s="64">
        <f t="shared" si="36"/>
        <v>8.64</v>
      </c>
      <c r="P189" s="64">
        <f t="shared" si="37"/>
        <v>28.8</v>
      </c>
      <c r="Q189" s="64">
        <f t="shared" si="38"/>
        <v>5760</v>
      </c>
      <c r="R189" s="64">
        <f t="shared" si="39"/>
        <v>1728</v>
      </c>
      <c r="S189" s="64">
        <f t="shared" si="40"/>
        <v>4032</v>
      </c>
      <c r="T189" s="64">
        <f t="shared" si="34"/>
        <v>4032</v>
      </c>
      <c r="U189" s="75">
        <v>45199</v>
      </c>
      <c r="V189" s="75">
        <v>45291</v>
      </c>
      <c r="W189" s="75">
        <v>45181.8896643519</v>
      </c>
      <c r="X189" s="53" t="s">
        <v>1747</v>
      </c>
      <c r="Y189" s="54" t="s">
        <v>1748</v>
      </c>
      <c r="Z189" s="54" t="s">
        <v>1742</v>
      </c>
      <c r="AA189" s="93"/>
      <c r="AB189" s="53" t="s">
        <v>1483</v>
      </c>
      <c r="AC189" s="53" t="s">
        <v>1749</v>
      </c>
      <c r="AD189" s="53" t="s">
        <v>165</v>
      </c>
      <c r="AE189" s="53" t="s">
        <v>1750</v>
      </c>
      <c r="AF189" s="84" t="s">
        <v>1465</v>
      </c>
      <c r="AG189" s="84" t="s">
        <v>1751</v>
      </c>
      <c r="AH189" s="84"/>
    </row>
    <row r="190" s="38" customFormat="1" ht="33.75" outlineLevel="2" spans="1:34">
      <c r="A190" s="53">
        <v>183</v>
      </c>
      <c r="B190" s="53" t="s">
        <v>143</v>
      </c>
      <c r="C190" s="53" t="s">
        <v>1752</v>
      </c>
      <c r="D190" s="93"/>
      <c r="E190" s="54" t="s">
        <v>1753</v>
      </c>
      <c r="F190" s="54" t="s">
        <v>1754</v>
      </c>
      <c r="G190" s="54" t="s">
        <v>1755</v>
      </c>
      <c r="H190" s="54" t="s">
        <v>1756</v>
      </c>
      <c r="I190" s="54" t="s">
        <v>1757</v>
      </c>
      <c r="J190" s="53" t="s">
        <v>367</v>
      </c>
      <c r="K190" s="53">
        <v>1</v>
      </c>
      <c r="L190" s="64">
        <v>548</v>
      </c>
      <c r="M190" s="64">
        <f t="shared" si="35"/>
        <v>657600</v>
      </c>
      <c r="N190" s="65">
        <v>0.026</v>
      </c>
      <c r="O190" s="64">
        <f t="shared" si="36"/>
        <v>9.36</v>
      </c>
      <c r="P190" s="64">
        <f t="shared" si="37"/>
        <v>31.2</v>
      </c>
      <c r="Q190" s="64">
        <f t="shared" si="38"/>
        <v>17097.6</v>
      </c>
      <c r="R190" s="64">
        <f t="shared" si="39"/>
        <v>5129.28</v>
      </c>
      <c r="S190" s="64">
        <f t="shared" si="40"/>
        <v>11968.32</v>
      </c>
      <c r="T190" s="64">
        <f t="shared" si="34"/>
        <v>11968.32</v>
      </c>
      <c r="U190" s="75">
        <v>45199</v>
      </c>
      <c r="V190" s="75">
        <v>45291</v>
      </c>
      <c r="W190" s="75">
        <v>45181.8823726852</v>
      </c>
      <c r="X190" s="53" t="s">
        <v>1758</v>
      </c>
      <c r="Y190" s="54" t="s">
        <v>1759</v>
      </c>
      <c r="Z190" s="54" t="s">
        <v>1753</v>
      </c>
      <c r="AA190" s="93"/>
      <c r="AB190" s="53" t="s">
        <v>1567</v>
      </c>
      <c r="AC190" s="53" t="s">
        <v>1760</v>
      </c>
      <c r="AD190" s="53" t="s">
        <v>1761</v>
      </c>
      <c r="AE190" s="53" t="s">
        <v>1762</v>
      </c>
      <c r="AF190" s="84" t="s">
        <v>1465</v>
      </c>
      <c r="AG190" s="84" t="s">
        <v>1763</v>
      </c>
      <c r="AH190" s="84"/>
    </row>
    <row r="191" s="38" customFormat="1" ht="101.25" outlineLevel="2" spans="1:34">
      <c r="A191" s="53">
        <v>184</v>
      </c>
      <c r="B191" s="53" t="s">
        <v>143</v>
      </c>
      <c r="C191" s="53" t="s">
        <v>1764</v>
      </c>
      <c r="D191" s="93"/>
      <c r="E191" s="54" t="s">
        <v>1765</v>
      </c>
      <c r="F191" s="54" t="s">
        <v>1766</v>
      </c>
      <c r="G191" s="54" t="s">
        <v>1767</v>
      </c>
      <c r="H191" s="54" t="s">
        <v>1768</v>
      </c>
      <c r="I191" s="54" t="s">
        <v>1769</v>
      </c>
      <c r="J191" s="53" t="s">
        <v>367</v>
      </c>
      <c r="K191" s="53">
        <v>1</v>
      </c>
      <c r="L191" s="64">
        <v>466.2</v>
      </c>
      <c r="M191" s="64">
        <f t="shared" si="35"/>
        <v>559440</v>
      </c>
      <c r="N191" s="65">
        <v>0.026</v>
      </c>
      <c r="O191" s="64">
        <f t="shared" si="36"/>
        <v>9.36</v>
      </c>
      <c r="P191" s="64">
        <f t="shared" si="37"/>
        <v>31.2</v>
      </c>
      <c r="Q191" s="64">
        <f t="shared" si="38"/>
        <v>14545.44</v>
      </c>
      <c r="R191" s="64">
        <f t="shared" si="39"/>
        <v>4363.632</v>
      </c>
      <c r="S191" s="64">
        <f t="shared" si="40"/>
        <v>10181.808</v>
      </c>
      <c r="T191" s="64">
        <f t="shared" si="34"/>
        <v>10181.808</v>
      </c>
      <c r="U191" s="75">
        <v>45199</v>
      </c>
      <c r="V191" s="75">
        <v>45291</v>
      </c>
      <c r="W191" s="75">
        <v>45182.7334027778</v>
      </c>
      <c r="X191" s="53" t="s">
        <v>1770</v>
      </c>
      <c r="Y191" s="54" t="s">
        <v>1771</v>
      </c>
      <c r="Z191" s="54" t="s">
        <v>1765</v>
      </c>
      <c r="AA191" s="93"/>
      <c r="AB191" s="53" t="s">
        <v>1772</v>
      </c>
      <c r="AC191" s="53" t="s">
        <v>1773</v>
      </c>
      <c r="AD191" s="53" t="s">
        <v>1774</v>
      </c>
      <c r="AE191" s="53" t="s">
        <v>1775</v>
      </c>
      <c r="AF191" s="84" t="s">
        <v>1776</v>
      </c>
      <c r="AG191" s="84" t="s">
        <v>1465</v>
      </c>
      <c r="AH191" s="84" t="s">
        <v>1777</v>
      </c>
    </row>
    <row r="192" s="38" customFormat="1" ht="33.75" outlineLevel="2" spans="1:34">
      <c r="A192" s="53">
        <v>185</v>
      </c>
      <c r="B192" s="53" t="s">
        <v>143</v>
      </c>
      <c r="C192" s="53" t="s">
        <v>1778</v>
      </c>
      <c r="D192" s="93"/>
      <c r="E192" s="54" t="s">
        <v>1779</v>
      </c>
      <c r="F192" s="54" t="s">
        <v>1780</v>
      </c>
      <c r="G192" s="54" t="s">
        <v>1781</v>
      </c>
      <c r="H192" s="54" t="s">
        <v>1782</v>
      </c>
      <c r="I192" s="54" t="s">
        <v>1783</v>
      </c>
      <c r="J192" s="53" t="s">
        <v>367</v>
      </c>
      <c r="K192" s="53">
        <v>1</v>
      </c>
      <c r="L192" s="64">
        <v>400</v>
      </c>
      <c r="M192" s="64">
        <f t="shared" si="35"/>
        <v>480000</v>
      </c>
      <c r="N192" s="65">
        <v>0.026</v>
      </c>
      <c r="O192" s="64">
        <f t="shared" si="36"/>
        <v>9.36</v>
      </c>
      <c r="P192" s="64">
        <f t="shared" si="37"/>
        <v>31.2</v>
      </c>
      <c r="Q192" s="64">
        <f t="shared" si="38"/>
        <v>12480</v>
      </c>
      <c r="R192" s="64">
        <f t="shared" si="39"/>
        <v>3744</v>
      </c>
      <c r="S192" s="64">
        <f t="shared" si="40"/>
        <v>8736</v>
      </c>
      <c r="T192" s="64">
        <f t="shared" si="34"/>
        <v>8736</v>
      </c>
      <c r="U192" s="75">
        <v>45199</v>
      </c>
      <c r="V192" s="75">
        <v>45291</v>
      </c>
      <c r="W192" s="75">
        <v>45181.8456481481</v>
      </c>
      <c r="X192" s="53" t="s">
        <v>1784</v>
      </c>
      <c r="Y192" s="54" t="s">
        <v>1785</v>
      </c>
      <c r="Z192" s="54" t="s">
        <v>1779</v>
      </c>
      <c r="AA192" s="93"/>
      <c r="AB192" s="53" t="s">
        <v>1786</v>
      </c>
      <c r="AC192" s="53" t="s">
        <v>1787</v>
      </c>
      <c r="AD192" s="53" t="s">
        <v>1788</v>
      </c>
      <c r="AE192" s="53" t="s">
        <v>1789</v>
      </c>
      <c r="AF192" s="84" t="s">
        <v>1465</v>
      </c>
      <c r="AG192" s="84" t="s">
        <v>1790</v>
      </c>
      <c r="AH192" s="53"/>
    </row>
    <row r="193" s="38" customFormat="1" ht="45" outlineLevel="2" spans="1:34">
      <c r="A193" s="53">
        <v>186</v>
      </c>
      <c r="B193" s="53" t="s">
        <v>143</v>
      </c>
      <c r="C193" s="53" t="s">
        <v>1791</v>
      </c>
      <c r="D193" s="93"/>
      <c r="E193" s="54" t="s">
        <v>1792</v>
      </c>
      <c r="F193" s="54" t="s">
        <v>1793</v>
      </c>
      <c r="G193" s="54" t="s">
        <v>1794</v>
      </c>
      <c r="H193" s="54" t="s">
        <v>1795</v>
      </c>
      <c r="I193" s="54" t="s">
        <v>1796</v>
      </c>
      <c r="J193" s="53" t="s">
        <v>367</v>
      </c>
      <c r="K193" s="53">
        <v>1</v>
      </c>
      <c r="L193" s="64">
        <v>494.43</v>
      </c>
      <c r="M193" s="64">
        <f t="shared" si="35"/>
        <v>593316</v>
      </c>
      <c r="N193" s="65">
        <v>0.02</v>
      </c>
      <c r="O193" s="64">
        <f t="shared" si="36"/>
        <v>7.2</v>
      </c>
      <c r="P193" s="64">
        <f t="shared" si="37"/>
        <v>24</v>
      </c>
      <c r="Q193" s="64">
        <f t="shared" si="38"/>
        <v>11866.32</v>
      </c>
      <c r="R193" s="64">
        <f t="shared" si="39"/>
        <v>3559.896</v>
      </c>
      <c r="S193" s="64">
        <f t="shared" si="40"/>
        <v>8306.424</v>
      </c>
      <c r="T193" s="64">
        <f t="shared" si="34"/>
        <v>8306.424</v>
      </c>
      <c r="U193" s="75">
        <v>45199</v>
      </c>
      <c r="V193" s="75">
        <v>45291</v>
      </c>
      <c r="W193" s="75">
        <v>45183.3640740741</v>
      </c>
      <c r="X193" s="53" t="s">
        <v>1797</v>
      </c>
      <c r="Y193" s="54" t="s">
        <v>1798</v>
      </c>
      <c r="Z193" s="54" t="s">
        <v>1792</v>
      </c>
      <c r="AA193" s="93"/>
      <c r="AB193" s="53" t="s">
        <v>1614</v>
      </c>
      <c r="AC193" s="53" t="s">
        <v>1799</v>
      </c>
      <c r="AD193" s="53" t="s">
        <v>1800</v>
      </c>
      <c r="AE193" s="53" t="s">
        <v>1801</v>
      </c>
      <c r="AF193" s="84" t="s">
        <v>1465</v>
      </c>
      <c r="AG193" s="84" t="s">
        <v>1802</v>
      </c>
      <c r="AH193" s="53"/>
    </row>
    <row r="194" s="38" customFormat="1" ht="56.25" outlineLevel="2" spans="1:34">
      <c r="A194" s="53">
        <v>187</v>
      </c>
      <c r="B194" s="53" t="s">
        <v>143</v>
      </c>
      <c r="C194" s="53" t="s">
        <v>1803</v>
      </c>
      <c r="D194" s="93"/>
      <c r="E194" s="54" t="s">
        <v>1804</v>
      </c>
      <c r="F194" s="54" t="s">
        <v>1805</v>
      </c>
      <c r="G194" s="54" t="s">
        <v>1806</v>
      </c>
      <c r="H194" s="54" t="s">
        <v>1807</v>
      </c>
      <c r="I194" s="54" t="s">
        <v>1808</v>
      </c>
      <c r="J194" s="53" t="s">
        <v>367</v>
      </c>
      <c r="K194" s="53">
        <v>1</v>
      </c>
      <c r="L194" s="64">
        <v>173.93</v>
      </c>
      <c r="M194" s="64">
        <f t="shared" si="35"/>
        <v>208716</v>
      </c>
      <c r="N194" s="65">
        <v>0.02</v>
      </c>
      <c r="O194" s="64">
        <f t="shared" si="36"/>
        <v>7.2</v>
      </c>
      <c r="P194" s="64">
        <f t="shared" si="37"/>
        <v>24</v>
      </c>
      <c r="Q194" s="64">
        <f t="shared" si="38"/>
        <v>4174.32</v>
      </c>
      <c r="R194" s="64">
        <f t="shared" si="39"/>
        <v>1252.296</v>
      </c>
      <c r="S194" s="64">
        <f t="shared" si="40"/>
        <v>2922.024</v>
      </c>
      <c r="T194" s="64">
        <f t="shared" si="34"/>
        <v>2922.024</v>
      </c>
      <c r="U194" s="75">
        <v>45199</v>
      </c>
      <c r="V194" s="75">
        <v>45291</v>
      </c>
      <c r="W194" s="75">
        <v>45183.365474537</v>
      </c>
      <c r="X194" s="53" t="s">
        <v>1809</v>
      </c>
      <c r="Y194" s="54" t="s">
        <v>1810</v>
      </c>
      <c r="Z194" s="54" t="s">
        <v>1804</v>
      </c>
      <c r="AA194" s="93"/>
      <c r="AB194" s="53" t="s">
        <v>1474</v>
      </c>
      <c r="AC194" s="53">
        <v>1669317.74</v>
      </c>
      <c r="AD194" s="53" t="s">
        <v>165</v>
      </c>
      <c r="AE194" s="53">
        <v>94888843</v>
      </c>
      <c r="AF194" s="84" t="s">
        <v>1465</v>
      </c>
      <c r="AG194" s="53"/>
      <c r="AH194" s="53"/>
    </row>
    <row r="195" s="38" customFormat="1" ht="90" outlineLevel="2" spans="1:34">
      <c r="A195" s="53">
        <v>188</v>
      </c>
      <c r="B195" s="53" t="s">
        <v>143</v>
      </c>
      <c r="C195" s="53" t="s">
        <v>1811</v>
      </c>
      <c r="D195" s="93"/>
      <c r="E195" s="54" t="s">
        <v>1812</v>
      </c>
      <c r="F195" s="54" t="s">
        <v>1813</v>
      </c>
      <c r="G195" s="54" t="s">
        <v>1814</v>
      </c>
      <c r="H195" s="54" t="s">
        <v>1815</v>
      </c>
      <c r="I195" s="54" t="s">
        <v>1816</v>
      </c>
      <c r="J195" s="53" t="s">
        <v>367</v>
      </c>
      <c r="K195" s="53">
        <v>1</v>
      </c>
      <c r="L195" s="64">
        <v>220</v>
      </c>
      <c r="M195" s="64">
        <f t="shared" si="35"/>
        <v>264000</v>
      </c>
      <c r="N195" s="65">
        <v>0.026</v>
      </c>
      <c r="O195" s="64">
        <f t="shared" si="36"/>
        <v>9.36</v>
      </c>
      <c r="P195" s="64">
        <f t="shared" si="37"/>
        <v>31.2</v>
      </c>
      <c r="Q195" s="64">
        <f t="shared" si="38"/>
        <v>6864</v>
      </c>
      <c r="R195" s="64">
        <f t="shared" si="39"/>
        <v>2059.2</v>
      </c>
      <c r="S195" s="64">
        <f t="shared" si="40"/>
        <v>4804.8</v>
      </c>
      <c r="T195" s="64">
        <f t="shared" si="34"/>
        <v>4804.8</v>
      </c>
      <c r="U195" s="75">
        <v>45199</v>
      </c>
      <c r="V195" s="75">
        <v>45291</v>
      </c>
      <c r="W195" s="75">
        <v>45181.9244328704</v>
      </c>
      <c r="X195" s="53" t="s">
        <v>1817</v>
      </c>
      <c r="Y195" s="54" t="s">
        <v>1818</v>
      </c>
      <c r="Z195" s="54" t="s">
        <v>1812</v>
      </c>
      <c r="AA195" s="93"/>
      <c r="AB195" s="53" t="s">
        <v>1819</v>
      </c>
      <c r="AC195" s="53" t="s">
        <v>1820</v>
      </c>
      <c r="AD195" s="53" t="s">
        <v>1821</v>
      </c>
      <c r="AE195" s="53" t="s">
        <v>1822</v>
      </c>
      <c r="AF195" s="84" t="s">
        <v>1465</v>
      </c>
      <c r="AG195" s="53" t="s">
        <v>1823</v>
      </c>
      <c r="AH195" s="53"/>
    </row>
    <row r="196" s="38" customFormat="1" ht="33.75" outlineLevel="2" spans="1:34">
      <c r="A196" s="53">
        <v>189</v>
      </c>
      <c r="B196" s="53" t="s">
        <v>143</v>
      </c>
      <c r="C196" s="53" t="s">
        <v>1824</v>
      </c>
      <c r="D196" s="93"/>
      <c r="E196" s="54" t="s">
        <v>1825</v>
      </c>
      <c r="F196" s="54" t="s">
        <v>1826</v>
      </c>
      <c r="G196" s="54" t="s">
        <v>1827</v>
      </c>
      <c r="H196" s="54" t="s">
        <v>1828</v>
      </c>
      <c r="I196" s="54" t="s">
        <v>1829</v>
      </c>
      <c r="J196" s="53" t="s">
        <v>367</v>
      </c>
      <c r="K196" s="53">
        <v>1</v>
      </c>
      <c r="L196" s="64">
        <v>166</v>
      </c>
      <c r="M196" s="64">
        <f t="shared" si="35"/>
        <v>199200</v>
      </c>
      <c r="N196" s="65">
        <v>0.026</v>
      </c>
      <c r="O196" s="64">
        <f t="shared" si="36"/>
        <v>9.36</v>
      </c>
      <c r="P196" s="64">
        <f t="shared" si="37"/>
        <v>31.2</v>
      </c>
      <c r="Q196" s="64">
        <f t="shared" si="38"/>
        <v>5179.2</v>
      </c>
      <c r="R196" s="64">
        <f t="shared" si="39"/>
        <v>1553.76</v>
      </c>
      <c r="S196" s="64">
        <f t="shared" si="40"/>
        <v>3625.44</v>
      </c>
      <c r="T196" s="64">
        <f t="shared" si="34"/>
        <v>3625.44</v>
      </c>
      <c r="U196" s="75">
        <v>45199</v>
      </c>
      <c r="V196" s="75">
        <v>45291</v>
      </c>
      <c r="W196" s="75">
        <v>45181.8375347222</v>
      </c>
      <c r="X196" s="53" t="s">
        <v>1830</v>
      </c>
      <c r="Y196" s="54" t="s">
        <v>1831</v>
      </c>
      <c r="Z196" s="54" t="s">
        <v>1825</v>
      </c>
      <c r="AA196" s="93"/>
      <c r="AB196" s="53" t="s">
        <v>1516</v>
      </c>
      <c r="AC196" s="53" t="s">
        <v>1832</v>
      </c>
      <c r="AD196" s="53" t="s">
        <v>1833</v>
      </c>
      <c r="AE196" s="53" t="s">
        <v>1834</v>
      </c>
      <c r="AF196" s="84" t="s">
        <v>1465</v>
      </c>
      <c r="AG196" s="84" t="s">
        <v>1835</v>
      </c>
      <c r="AH196" s="53"/>
    </row>
    <row r="197" s="38" customFormat="1" ht="33.75" outlineLevel="2" spans="1:34">
      <c r="A197" s="53">
        <v>190</v>
      </c>
      <c r="B197" s="53" t="s">
        <v>143</v>
      </c>
      <c r="C197" s="53" t="s">
        <v>1836</v>
      </c>
      <c r="D197" s="93"/>
      <c r="E197" s="54" t="s">
        <v>1837</v>
      </c>
      <c r="F197" s="54" t="s">
        <v>1838</v>
      </c>
      <c r="G197" s="54" t="s">
        <v>1839</v>
      </c>
      <c r="H197" s="54" t="s">
        <v>1840</v>
      </c>
      <c r="I197" s="54" t="s">
        <v>1841</v>
      </c>
      <c r="J197" s="53" t="s">
        <v>367</v>
      </c>
      <c r="K197" s="53">
        <v>1</v>
      </c>
      <c r="L197" s="64">
        <v>216</v>
      </c>
      <c r="M197" s="64">
        <f t="shared" si="35"/>
        <v>259200</v>
      </c>
      <c r="N197" s="65">
        <v>0.026</v>
      </c>
      <c r="O197" s="64">
        <f t="shared" si="36"/>
        <v>9.36</v>
      </c>
      <c r="P197" s="64">
        <f t="shared" si="37"/>
        <v>31.2</v>
      </c>
      <c r="Q197" s="64">
        <f t="shared" si="38"/>
        <v>6739.2</v>
      </c>
      <c r="R197" s="64">
        <f t="shared" si="39"/>
        <v>2021.76</v>
      </c>
      <c r="S197" s="64">
        <f t="shared" si="40"/>
        <v>4717.44</v>
      </c>
      <c r="T197" s="64">
        <f t="shared" si="34"/>
        <v>4717.44</v>
      </c>
      <c r="U197" s="75">
        <v>45199</v>
      </c>
      <c r="V197" s="75">
        <v>45291</v>
      </c>
      <c r="W197" s="75">
        <v>45181.9161689815</v>
      </c>
      <c r="X197" s="53" t="s">
        <v>1842</v>
      </c>
      <c r="Y197" s="54" t="s">
        <v>1843</v>
      </c>
      <c r="Z197" s="54" t="s">
        <v>1837</v>
      </c>
      <c r="AA197" s="93"/>
      <c r="AB197" s="53" t="s">
        <v>1516</v>
      </c>
      <c r="AC197" s="53" t="s">
        <v>1844</v>
      </c>
      <c r="AD197" s="53" t="s">
        <v>1833</v>
      </c>
      <c r="AE197" s="53" t="s">
        <v>1845</v>
      </c>
      <c r="AF197" s="84" t="s">
        <v>1465</v>
      </c>
      <c r="AG197" s="84" t="s">
        <v>1846</v>
      </c>
      <c r="AH197" s="53"/>
    </row>
    <row r="198" s="38" customFormat="1" ht="45" outlineLevel="2" spans="1:34">
      <c r="A198" s="53">
        <v>191</v>
      </c>
      <c r="B198" s="53" t="s">
        <v>143</v>
      </c>
      <c r="C198" s="53" t="s">
        <v>1847</v>
      </c>
      <c r="D198" s="93"/>
      <c r="E198" s="54" t="s">
        <v>1848</v>
      </c>
      <c r="F198" s="54" t="s">
        <v>1849</v>
      </c>
      <c r="G198" s="54" t="s">
        <v>1850</v>
      </c>
      <c r="H198" s="54" t="s">
        <v>1851</v>
      </c>
      <c r="I198" s="54" t="s">
        <v>1852</v>
      </c>
      <c r="J198" s="53" t="s">
        <v>367</v>
      </c>
      <c r="K198" s="53">
        <v>1</v>
      </c>
      <c r="L198" s="64">
        <v>280</v>
      </c>
      <c r="M198" s="64">
        <f t="shared" si="35"/>
        <v>336000</v>
      </c>
      <c r="N198" s="65">
        <v>0.026</v>
      </c>
      <c r="O198" s="64">
        <f t="shared" si="36"/>
        <v>9.36</v>
      </c>
      <c r="P198" s="64">
        <f t="shared" si="37"/>
        <v>31.2</v>
      </c>
      <c r="Q198" s="64">
        <f t="shared" si="38"/>
        <v>8736</v>
      </c>
      <c r="R198" s="64">
        <f t="shared" si="39"/>
        <v>2620.8</v>
      </c>
      <c r="S198" s="64">
        <f t="shared" si="40"/>
        <v>6115.2</v>
      </c>
      <c r="T198" s="64">
        <f t="shared" si="34"/>
        <v>6115.2</v>
      </c>
      <c r="U198" s="75">
        <v>45199</v>
      </c>
      <c r="V198" s="75">
        <v>45291</v>
      </c>
      <c r="W198" s="75">
        <v>45181.8595949074</v>
      </c>
      <c r="X198" s="53" t="s">
        <v>1853</v>
      </c>
      <c r="Y198" s="54" t="s">
        <v>1854</v>
      </c>
      <c r="Z198" s="54" t="s">
        <v>1848</v>
      </c>
      <c r="AA198" s="93"/>
      <c r="AB198" s="53" t="s">
        <v>1855</v>
      </c>
      <c r="AC198" s="53" t="s">
        <v>1856</v>
      </c>
      <c r="AD198" s="53" t="s">
        <v>1857</v>
      </c>
      <c r="AE198" s="53" t="s">
        <v>1858</v>
      </c>
      <c r="AF198" s="84" t="s">
        <v>1465</v>
      </c>
      <c r="AG198" s="53" t="s">
        <v>1859</v>
      </c>
      <c r="AH198" s="53"/>
    </row>
    <row r="199" s="38" customFormat="1" ht="33.75" outlineLevel="2" spans="1:34">
      <c r="A199" s="53">
        <v>192</v>
      </c>
      <c r="B199" s="53" t="s">
        <v>143</v>
      </c>
      <c r="C199" s="53" t="s">
        <v>1860</v>
      </c>
      <c r="D199" s="93"/>
      <c r="E199" s="54" t="s">
        <v>188</v>
      </c>
      <c r="F199" s="54" t="s">
        <v>1861</v>
      </c>
      <c r="G199" s="54" t="s">
        <v>1862</v>
      </c>
      <c r="H199" s="54" t="s">
        <v>1863</v>
      </c>
      <c r="I199" s="54" t="s">
        <v>1864</v>
      </c>
      <c r="J199" s="53" t="s">
        <v>367</v>
      </c>
      <c r="K199" s="53">
        <v>1</v>
      </c>
      <c r="L199" s="64">
        <v>190</v>
      </c>
      <c r="M199" s="64">
        <f t="shared" si="35"/>
        <v>228000</v>
      </c>
      <c r="N199" s="65">
        <v>0.02</v>
      </c>
      <c r="O199" s="64">
        <f t="shared" si="36"/>
        <v>7.2</v>
      </c>
      <c r="P199" s="64">
        <f t="shared" si="37"/>
        <v>24</v>
      </c>
      <c r="Q199" s="64">
        <f t="shared" si="38"/>
        <v>4560</v>
      </c>
      <c r="R199" s="64">
        <f t="shared" si="39"/>
        <v>1368</v>
      </c>
      <c r="S199" s="64">
        <f t="shared" si="40"/>
        <v>3192</v>
      </c>
      <c r="T199" s="64">
        <f t="shared" si="34"/>
        <v>3192</v>
      </c>
      <c r="U199" s="75">
        <v>45199</v>
      </c>
      <c r="V199" s="75">
        <v>45291</v>
      </c>
      <c r="W199" s="75">
        <v>45183.3666319444</v>
      </c>
      <c r="X199" s="53" t="s">
        <v>1865</v>
      </c>
      <c r="Y199" s="54" t="s">
        <v>1866</v>
      </c>
      <c r="Z199" s="54" t="s">
        <v>188</v>
      </c>
      <c r="AA199" s="93"/>
      <c r="AB199" s="53" t="s">
        <v>1474</v>
      </c>
      <c r="AC199" s="53">
        <v>1669317.74</v>
      </c>
      <c r="AD199" s="53" t="s">
        <v>165</v>
      </c>
      <c r="AE199" s="53">
        <v>94888843</v>
      </c>
      <c r="AF199" s="84" t="s">
        <v>1465</v>
      </c>
      <c r="AG199" s="53"/>
      <c r="AH199" s="53"/>
    </row>
    <row r="200" s="38" customFormat="1" ht="56.25" outlineLevel="2" spans="1:34">
      <c r="A200" s="53">
        <v>193</v>
      </c>
      <c r="B200" s="53" t="s">
        <v>143</v>
      </c>
      <c r="C200" s="53" t="s">
        <v>1867</v>
      </c>
      <c r="D200" s="93"/>
      <c r="E200" s="54" t="s">
        <v>1868</v>
      </c>
      <c r="F200" s="54" t="s">
        <v>1869</v>
      </c>
      <c r="G200" s="54" t="s">
        <v>1870</v>
      </c>
      <c r="H200" s="54" t="s">
        <v>340</v>
      </c>
      <c r="I200" s="54" t="s">
        <v>1871</v>
      </c>
      <c r="J200" s="53" t="s">
        <v>367</v>
      </c>
      <c r="K200" s="53">
        <v>1</v>
      </c>
      <c r="L200" s="64">
        <v>200</v>
      </c>
      <c r="M200" s="64">
        <f t="shared" si="35"/>
        <v>240000</v>
      </c>
      <c r="N200" s="65">
        <v>0.02</v>
      </c>
      <c r="O200" s="64">
        <f t="shared" si="36"/>
        <v>7.2</v>
      </c>
      <c r="P200" s="64">
        <f t="shared" si="37"/>
        <v>24</v>
      </c>
      <c r="Q200" s="64">
        <f t="shared" si="38"/>
        <v>4800</v>
      </c>
      <c r="R200" s="64">
        <f t="shared" si="39"/>
        <v>1440</v>
      </c>
      <c r="S200" s="64">
        <f t="shared" si="40"/>
        <v>3360</v>
      </c>
      <c r="T200" s="64">
        <f t="shared" si="34"/>
        <v>3360</v>
      </c>
      <c r="U200" s="75">
        <v>45199</v>
      </c>
      <c r="V200" s="75">
        <v>45291</v>
      </c>
      <c r="W200" s="75">
        <v>45181.8299884259</v>
      </c>
      <c r="X200" s="53" t="s">
        <v>1872</v>
      </c>
      <c r="Y200" s="54" t="s">
        <v>1873</v>
      </c>
      <c r="Z200" s="54" t="s">
        <v>1868</v>
      </c>
      <c r="AA200" s="93"/>
      <c r="AB200" s="53" t="s">
        <v>1474</v>
      </c>
      <c r="AC200" s="53">
        <v>1669317.74</v>
      </c>
      <c r="AD200" s="53" t="s">
        <v>165</v>
      </c>
      <c r="AE200" s="53">
        <v>94888843</v>
      </c>
      <c r="AF200" s="84" t="s">
        <v>1465</v>
      </c>
      <c r="AG200" s="53"/>
      <c r="AH200" s="53"/>
    </row>
    <row r="201" s="38" customFormat="1" ht="45" outlineLevel="2" spans="1:34">
      <c r="A201" s="53">
        <v>194</v>
      </c>
      <c r="B201" s="53" t="s">
        <v>143</v>
      </c>
      <c r="C201" s="53" t="s">
        <v>1874</v>
      </c>
      <c r="D201" s="93"/>
      <c r="E201" s="54" t="s">
        <v>1875</v>
      </c>
      <c r="F201" s="54" t="s">
        <v>1876</v>
      </c>
      <c r="G201" s="54" t="s">
        <v>1877</v>
      </c>
      <c r="H201" s="54" t="s">
        <v>1878</v>
      </c>
      <c r="I201" s="54" t="s">
        <v>1879</v>
      </c>
      <c r="J201" s="53" t="s">
        <v>367</v>
      </c>
      <c r="K201" s="53">
        <v>1</v>
      </c>
      <c r="L201" s="64">
        <v>267.93</v>
      </c>
      <c r="M201" s="64">
        <f t="shared" si="35"/>
        <v>321516</v>
      </c>
      <c r="N201" s="65">
        <v>0.024</v>
      </c>
      <c r="O201" s="64">
        <f t="shared" si="36"/>
        <v>8.64</v>
      </c>
      <c r="P201" s="64">
        <f t="shared" si="37"/>
        <v>28.8</v>
      </c>
      <c r="Q201" s="64">
        <f t="shared" si="38"/>
        <v>7716.384</v>
      </c>
      <c r="R201" s="64">
        <f t="shared" si="39"/>
        <v>2314.9152</v>
      </c>
      <c r="S201" s="64">
        <f t="shared" si="40"/>
        <v>5401.4688</v>
      </c>
      <c r="T201" s="64">
        <f t="shared" si="34"/>
        <v>5401.4688</v>
      </c>
      <c r="U201" s="75">
        <v>45199</v>
      </c>
      <c r="V201" s="75">
        <v>45291</v>
      </c>
      <c r="W201" s="75">
        <v>45183.368599537</v>
      </c>
      <c r="X201" s="53" t="s">
        <v>1880</v>
      </c>
      <c r="Y201" s="54" t="s">
        <v>1881</v>
      </c>
      <c r="Z201" s="54" t="s">
        <v>1875</v>
      </c>
      <c r="AA201" s="93"/>
      <c r="AB201" s="53" t="s">
        <v>1483</v>
      </c>
      <c r="AC201" s="53" t="s">
        <v>1882</v>
      </c>
      <c r="AD201" s="53" t="s">
        <v>1883</v>
      </c>
      <c r="AE201" s="53" t="s">
        <v>1884</v>
      </c>
      <c r="AF201" s="84" t="s">
        <v>1465</v>
      </c>
      <c r="AG201" s="84" t="s">
        <v>1885</v>
      </c>
      <c r="AH201" s="53"/>
    </row>
    <row r="202" s="38" customFormat="1" ht="45" outlineLevel="2" spans="1:34">
      <c r="A202" s="53">
        <v>195</v>
      </c>
      <c r="B202" s="53" t="s">
        <v>143</v>
      </c>
      <c r="C202" s="53" t="s">
        <v>1886</v>
      </c>
      <c r="D202" s="93"/>
      <c r="E202" s="54" t="s">
        <v>1887</v>
      </c>
      <c r="F202" s="54" t="s">
        <v>1888</v>
      </c>
      <c r="G202" s="54" t="s">
        <v>1889</v>
      </c>
      <c r="H202" s="54" t="s">
        <v>1890</v>
      </c>
      <c r="I202" s="54" t="s">
        <v>1891</v>
      </c>
      <c r="J202" s="53" t="s">
        <v>367</v>
      </c>
      <c r="K202" s="53">
        <v>1</v>
      </c>
      <c r="L202" s="64">
        <v>320.37</v>
      </c>
      <c r="M202" s="64">
        <f t="shared" si="35"/>
        <v>384444</v>
      </c>
      <c r="N202" s="65">
        <v>0.024</v>
      </c>
      <c r="O202" s="64">
        <f t="shared" si="36"/>
        <v>8.64</v>
      </c>
      <c r="P202" s="64">
        <f t="shared" si="37"/>
        <v>28.8</v>
      </c>
      <c r="Q202" s="64">
        <f t="shared" si="38"/>
        <v>9226.656</v>
      </c>
      <c r="R202" s="64">
        <f t="shared" si="39"/>
        <v>2767.9968</v>
      </c>
      <c r="S202" s="64">
        <f t="shared" si="40"/>
        <v>6458.6592</v>
      </c>
      <c r="T202" s="64">
        <f t="shared" si="34"/>
        <v>6458.6592</v>
      </c>
      <c r="U202" s="75">
        <v>45199</v>
      </c>
      <c r="V202" s="75">
        <v>45291</v>
      </c>
      <c r="W202" s="75">
        <v>45181.8549537037</v>
      </c>
      <c r="X202" s="53" t="s">
        <v>1892</v>
      </c>
      <c r="Y202" s="54" t="s">
        <v>1893</v>
      </c>
      <c r="Z202" s="54" t="s">
        <v>1887</v>
      </c>
      <c r="AA202" s="93"/>
      <c r="AB202" s="53" t="s">
        <v>1483</v>
      </c>
      <c r="AC202" s="53" t="s">
        <v>1894</v>
      </c>
      <c r="AD202" s="53" t="s">
        <v>1883</v>
      </c>
      <c r="AE202" s="53" t="s">
        <v>1895</v>
      </c>
      <c r="AF202" s="84" t="s">
        <v>1465</v>
      </c>
      <c r="AG202" s="53" t="s">
        <v>1896</v>
      </c>
      <c r="AH202" s="53"/>
    </row>
    <row r="203" s="38" customFormat="1" ht="45" outlineLevel="2" spans="1:34">
      <c r="A203" s="53">
        <v>196</v>
      </c>
      <c r="B203" s="53" t="s">
        <v>143</v>
      </c>
      <c r="C203" s="53" t="s">
        <v>1897</v>
      </c>
      <c r="D203" s="93"/>
      <c r="E203" s="54" t="s">
        <v>1898</v>
      </c>
      <c r="F203" s="54" t="s">
        <v>1899</v>
      </c>
      <c r="G203" s="54" t="s">
        <v>1900</v>
      </c>
      <c r="H203" s="54" t="s">
        <v>1901</v>
      </c>
      <c r="I203" s="54" t="s">
        <v>1902</v>
      </c>
      <c r="J203" s="53" t="s">
        <v>367</v>
      </c>
      <c r="K203" s="53">
        <v>1</v>
      </c>
      <c r="L203" s="64">
        <v>301.53</v>
      </c>
      <c r="M203" s="64">
        <f t="shared" si="35"/>
        <v>361836</v>
      </c>
      <c r="N203" s="65">
        <v>0.02</v>
      </c>
      <c r="O203" s="64">
        <f t="shared" si="36"/>
        <v>7.2</v>
      </c>
      <c r="P203" s="64">
        <f t="shared" si="37"/>
        <v>24</v>
      </c>
      <c r="Q203" s="64">
        <f t="shared" si="38"/>
        <v>7236.72</v>
      </c>
      <c r="R203" s="64">
        <f t="shared" si="39"/>
        <v>2171.016</v>
      </c>
      <c r="S203" s="64">
        <f t="shared" si="40"/>
        <v>5065.704</v>
      </c>
      <c r="T203" s="64">
        <f t="shared" si="34"/>
        <v>5065.704</v>
      </c>
      <c r="U203" s="75">
        <v>45199</v>
      </c>
      <c r="V203" s="75">
        <v>45291</v>
      </c>
      <c r="W203" s="75">
        <v>45181.8503009259</v>
      </c>
      <c r="X203" s="53" t="s">
        <v>1903</v>
      </c>
      <c r="Y203" s="54" t="s">
        <v>1904</v>
      </c>
      <c r="Z203" s="54" t="s">
        <v>1898</v>
      </c>
      <c r="AA203" s="93"/>
      <c r="AB203" s="53" t="s">
        <v>1474</v>
      </c>
      <c r="AC203" s="53">
        <v>1669317.74</v>
      </c>
      <c r="AD203" s="53" t="s">
        <v>165</v>
      </c>
      <c r="AE203" s="53">
        <v>94888843</v>
      </c>
      <c r="AF203" s="84" t="s">
        <v>1465</v>
      </c>
      <c r="AG203" s="53"/>
      <c r="AH203" s="53"/>
    </row>
    <row r="204" s="38" customFormat="1" ht="45" outlineLevel="2" spans="1:34">
      <c r="A204" s="53">
        <v>197</v>
      </c>
      <c r="B204" s="53" t="s">
        <v>143</v>
      </c>
      <c r="C204" s="53" t="s">
        <v>1905</v>
      </c>
      <c r="D204" s="93"/>
      <c r="E204" s="54" t="s">
        <v>1906</v>
      </c>
      <c r="F204" s="54" t="s">
        <v>1907</v>
      </c>
      <c r="G204" s="54" t="s">
        <v>1908</v>
      </c>
      <c r="H204" s="54" t="s">
        <v>1909</v>
      </c>
      <c r="I204" s="54" t="s">
        <v>1910</v>
      </c>
      <c r="J204" s="53" t="s">
        <v>367</v>
      </c>
      <c r="K204" s="53">
        <v>1</v>
      </c>
      <c r="L204" s="64">
        <v>178.2</v>
      </c>
      <c r="M204" s="64">
        <f t="shared" si="35"/>
        <v>213840</v>
      </c>
      <c r="N204" s="65">
        <v>0.024</v>
      </c>
      <c r="O204" s="64">
        <f t="shared" si="36"/>
        <v>8.64</v>
      </c>
      <c r="P204" s="64">
        <f t="shared" si="37"/>
        <v>28.8</v>
      </c>
      <c r="Q204" s="64">
        <f t="shared" si="38"/>
        <v>5132.16</v>
      </c>
      <c r="R204" s="64">
        <f t="shared" si="39"/>
        <v>1539.648</v>
      </c>
      <c r="S204" s="64">
        <f t="shared" si="40"/>
        <v>3592.512</v>
      </c>
      <c r="T204" s="64">
        <f t="shared" si="34"/>
        <v>3592.512</v>
      </c>
      <c r="U204" s="75">
        <v>45199</v>
      </c>
      <c r="V204" s="75">
        <v>45291</v>
      </c>
      <c r="W204" s="75">
        <v>45183.3696180556</v>
      </c>
      <c r="X204" s="53" t="s">
        <v>1911</v>
      </c>
      <c r="Y204" s="54" t="s">
        <v>1912</v>
      </c>
      <c r="Z204" s="54" t="s">
        <v>1906</v>
      </c>
      <c r="AA204" s="93"/>
      <c r="AB204" s="53" t="s">
        <v>1483</v>
      </c>
      <c r="AC204" s="53" t="s">
        <v>1913</v>
      </c>
      <c r="AD204" s="53" t="s">
        <v>1883</v>
      </c>
      <c r="AE204" s="53" t="s">
        <v>1914</v>
      </c>
      <c r="AF204" s="84" t="s">
        <v>1465</v>
      </c>
      <c r="AG204" s="84" t="s">
        <v>1915</v>
      </c>
      <c r="AH204" s="53"/>
    </row>
    <row r="205" s="38" customFormat="1" ht="67.5" outlineLevel="2" spans="1:34">
      <c r="A205" s="53">
        <v>198</v>
      </c>
      <c r="B205" s="53" t="s">
        <v>143</v>
      </c>
      <c r="C205" s="53" t="s">
        <v>1916</v>
      </c>
      <c r="D205" s="93"/>
      <c r="E205" s="54" t="s">
        <v>1917</v>
      </c>
      <c r="F205" s="54" t="s">
        <v>1918</v>
      </c>
      <c r="G205" s="54" t="s">
        <v>1919</v>
      </c>
      <c r="H205" s="54" t="s">
        <v>1920</v>
      </c>
      <c r="I205" s="54" t="s">
        <v>1921</v>
      </c>
      <c r="J205" s="53" t="s">
        <v>367</v>
      </c>
      <c r="K205" s="53">
        <v>1</v>
      </c>
      <c r="L205" s="64">
        <v>161.8</v>
      </c>
      <c r="M205" s="64">
        <f t="shared" si="35"/>
        <v>194160</v>
      </c>
      <c r="N205" s="65">
        <v>0.02</v>
      </c>
      <c r="O205" s="64">
        <f t="shared" si="36"/>
        <v>7.2</v>
      </c>
      <c r="P205" s="64">
        <f t="shared" si="37"/>
        <v>24</v>
      </c>
      <c r="Q205" s="64">
        <f t="shared" si="38"/>
        <v>3883.2</v>
      </c>
      <c r="R205" s="64">
        <f t="shared" si="39"/>
        <v>1164.96</v>
      </c>
      <c r="S205" s="64">
        <f t="shared" si="40"/>
        <v>2718.24</v>
      </c>
      <c r="T205" s="64">
        <f t="shared" si="34"/>
        <v>2718.24</v>
      </c>
      <c r="U205" s="75">
        <v>45199</v>
      </c>
      <c r="V205" s="75">
        <v>45291</v>
      </c>
      <c r="W205" s="75">
        <v>45182.3635185185</v>
      </c>
      <c r="X205" s="53" t="s">
        <v>1922</v>
      </c>
      <c r="Y205" s="54" t="s">
        <v>1923</v>
      </c>
      <c r="Z205" s="54" t="s">
        <v>1917</v>
      </c>
      <c r="AA205" s="93"/>
      <c r="AB205" s="53" t="s">
        <v>1474</v>
      </c>
      <c r="AC205" s="53">
        <v>1669317.74</v>
      </c>
      <c r="AD205" s="53" t="s">
        <v>165</v>
      </c>
      <c r="AE205" s="53">
        <v>94888843</v>
      </c>
      <c r="AF205" s="84" t="s">
        <v>1465</v>
      </c>
      <c r="AG205" s="53"/>
      <c r="AH205" s="53"/>
    </row>
    <row r="206" s="38" customFormat="1" ht="45" outlineLevel="2" spans="1:34">
      <c r="A206" s="53">
        <v>199</v>
      </c>
      <c r="B206" s="53" t="s">
        <v>143</v>
      </c>
      <c r="C206" s="53" t="s">
        <v>1924</v>
      </c>
      <c r="D206" s="93"/>
      <c r="E206" s="54" t="s">
        <v>1925</v>
      </c>
      <c r="F206" s="54" t="s">
        <v>1926</v>
      </c>
      <c r="G206" s="54" t="s">
        <v>1862</v>
      </c>
      <c r="H206" s="54" t="s">
        <v>1927</v>
      </c>
      <c r="I206" s="54" t="s">
        <v>1928</v>
      </c>
      <c r="J206" s="53" t="s">
        <v>367</v>
      </c>
      <c r="K206" s="53">
        <v>1</v>
      </c>
      <c r="L206" s="64">
        <v>223.07</v>
      </c>
      <c r="M206" s="64">
        <f t="shared" si="35"/>
        <v>267684</v>
      </c>
      <c r="N206" s="65">
        <v>0.024</v>
      </c>
      <c r="O206" s="64">
        <f t="shared" si="36"/>
        <v>8.64</v>
      </c>
      <c r="P206" s="64">
        <f t="shared" si="37"/>
        <v>28.8</v>
      </c>
      <c r="Q206" s="64">
        <f t="shared" si="38"/>
        <v>6424.416</v>
      </c>
      <c r="R206" s="64">
        <f t="shared" si="39"/>
        <v>1927.3248</v>
      </c>
      <c r="S206" s="64">
        <f t="shared" si="40"/>
        <v>4497.0912</v>
      </c>
      <c r="T206" s="64">
        <f t="shared" si="34"/>
        <v>4497.0912</v>
      </c>
      <c r="U206" s="75">
        <v>45199</v>
      </c>
      <c r="V206" s="75">
        <v>45291</v>
      </c>
      <c r="W206" s="75">
        <v>45181.9417824074</v>
      </c>
      <c r="X206" s="53" t="s">
        <v>1929</v>
      </c>
      <c r="Y206" s="54" t="s">
        <v>1930</v>
      </c>
      <c r="Z206" s="54" t="s">
        <v>1925</v>
      </c>
      <c r="AA206" s="93"/>
      <c r="AB206" s="53" t="s">
        <v>1483</v>
      </c>
      <c r="AC206" s="53" t="s">
        <v>1931</v>
      </c>
      <c r="AD206" s="53" t="s">
        <v>1485</v>
      </c>
      <c r="AE206" s="53" t="s">
        <v>1932</v>
      </c>
      <c r="AF206" s="84" t="s">
        <v>1465</v>
      </c>
      <c r="AG206" s="53" t="s">
        <v>1933</v>
      </c>
      <c r="AH206" s="53"/>
    </row>
    <row r="207" s="38" customFormat="1" ht="33.75" outlineLevel="2" spans="1:34">
      <c r="A207" s="53">
        <v>200</v>
      </c>
      <c r="B207" s="53" t="s">
        <v>143</v>
      </c>
      <c r="C207" s="53" t="s">
        <v>1934</v>
      </c>
      <c r="D207" s="93"/>
      <c r="E207" s="54" t="s">
        <v>1935</v>
      </c>
      <c r="F207" s="54" t="s">
        <v>1936</v>
      </c>
      <c r="G207" s="54" t="s">
        <v>1937</v>
      </c>
      <c r="H207" s="54" t="s">
        <v>1938</v>
      </c>
      <c r="I207" s="54" t="s">
        <v>1939</v>
      </c>
      <c r="J207" s="53" t="s">
        <v>367</v>
      </c>
      <c r="K207" s="53">
        <v>1</v>
      </c>
      <c r="L207" s="64">
        <v>473.04</v>
      </c>
      <c r="M207" s="64">
        <f t="shared" si="35"/>
        <v>567648</v>
      </c>
      <c r="N207" s="65">
        <v>0.02</v>
      </c>
      <c r="O207" s="64">
        <f t="shared" si="36"/>
        <v>7.2</v>
      </c>
      <c r="P207" s="64">
        <f t="shared" si="37"/>
        <v>24</v>
      </c>
      <c r="Q207" s="64">
        <f t="shared" si="38"/>
        <v>11352.96</v>
      </c>
      <c r="R207" s="64">
        <f t="shared" si="39"/>
        <v>3405.888</v>
      </c>
      <c r="S207" s="64">
        <f t="shared" si="40"/>
        <v>7947.072</v>
      </c>
      <c r="T207" s="64">
        <f t="shared" si="34"/>
        <v>7947.072</v>
      </c>
      <c r="U207" s="75">
        <v>45199</v>
      </c>
      <c r="V207" s="75">
        <v>45291</v>
      </c>
      <c r="W207" s="75">
        <v>45182.3682175926</v>
      </c>
      <c r="X207" s="53" t="s">
        <v>1940</v>
      </c>
      <c r="Y207" s="54" t="s">
        <v>1941</v>
      </c>
      <c r="Z207" s="54" t="s">
        <v>1935</v>
      </c>
      <c r="AA207" s="93"/>
      <c r="AB207" s="53" t="s">
        <v>1474</v>
      </c>
      <c r="AC207" s="53">
        <v>1669317.74</v>
      </c>
      <c r="AD207" s="53" t="s">
        <v>165</v>
      </c>
      <c r="AE207" s="53">
        <v>94888843</v>
      </c>
      <c r="AF207" s="84" t="s">
        <v>1465</v>
      </c>
      <c r="AG207" s="53"/>
      <c r="AH207" s="53"/>
    </row>
    <row r="208" s="38" customFormat="1" ht="112.5" outlineLevel="2" spans="1:34">
      <c r="A208" s="53">
        <v>201</v>
      </c>
      <c r="B208" s="53" t="s">
        <v>143</v>
      </c>
      <c r="C208" s="53" t="s">
        <v>1942</v>
      </c>
      <c r="D208" s="93"/>
      <c r="E208" s="54" t="s">
        <v>1943</v>
      </c>
      <c r="F208" s="54" t="s">
        <v>1944</v>
      </c>
      <c r="G208" s="54" t="s">
        <v>1945</v>
      </c>
      <c r="H208" s="54" t="s">
        <v>1946</v>
      </c>
      <c r="I208" s="54" t="s">
        <v>1947</v>
      </c>
      <c r="J208" s="53" t="s">
        <v>367</v>
      </c>
      <c r="K208" s="53">
        <v>1</v>
      </c>
      <c r="L208" s="64">
        <v>192.24</v>
      </c>
      <c r="M208" s="64">
        <f t="shared" si="35"/>
        <v>230688</v>
      </c>
      <c r="N208" s="65">
        <v>0.02</v>
      </c>
      <c r="O208" s="64">
        <f t="shared" si="36"/>
        <v>7.2</v>
      </c>
      <c r="P208" s="64">
        <f t="shared" si="37"/>
        <v>24</v>
      </c>
      <c r="Q208" s="64">
        <f t="shared" si="38"/>
        <v>4613.76</v>
      </c>
      <c r="R208" s="64">
        <f t="shared" si="39"/>
        <v>1384.128</v>
      </c>
      <c r="S208" s="64">
        <f t="shared" si="40"/>
        <v>3229.632</v>
      </c>
      <c r="T208" s="64">
        <f t="shared" si="34"/>
        <v>3229.632</v>
      </c>
      <c r="U208" s="75">
        <v>45199</v>
      </c>
      <c r="V208" s="75">
        <v>45291</v>
      </c>
      <c r="W208" s="75">
        <v>45181.9381712963</v>
      </c>
      <c r="X208" s="53" t="s">
        <v>1948</v>
      </c>
      <c r="Y208" s="54" t="s">
        <v>1949</v>
      </c>
      <c r="Z208" s="54" t="s">
        <v>1943</v>
      </c>
      <c r="AA208" s="93"/>
      <c r="AB208" s="53" t="s">
        <v>1474</v>
      </c>
      <c r="AC208" s="53">
        <v>1669317.74</v>
      </c>
      <c r="AD208" s="53" t="s">
        <v>165</v>
      </c>
      <c r="AE208" s="53">
        <v>94888843</v>
      </c>
      <c r="AF208" s="84" t="s">
        <v>1465</v>
      </c>
      <c r="AG208" s="53"/>
      <c r="AH208" s="53"/>
    </row>
    <row r="209" s="38" customFormat="1" ht="33.75" outlineLevel="2" spans="1:34">
      <c r="A209" s="53">
        <v>202</v>
      </c>
      <c r="B209" s="53" t="s">
        <v>143</v>
      </c>
      <c r="C209" s="53" t="s">
        <v>1950</v>
      </c>
      <c r="D209" s="93"/>
      <c r="E209" s="54" t="s">
        <v>1951</v>
      </c>
      <c r="F209" s="54" t="s">
        <v>1952</v>
      </c>
      <c r="G209" s="54" t="s">
        <v>1953</v>
      </c>
      <c r="H209" s="54" t="s">
        <v>1954</v>
      </c>
      <c r="I209" s="54" t="s">
        <v>1955</v>
      </c>
      <c r="J209" s="53" t="s">
        <v>367</v>
      </c>
      <c r="K209" s="53">
        <v>1</v>
      </c>
      <c r="L209" s="64">
        <v>596</v>
      </c>
      <c r="M209" s="64">
        <f t="shared" si="35"/>
        <v>715200</v>
      </c>
      <c r="N209" s="65">
        <v>0.024</v>
      </c>
      <c r="O209" s="64">
        <f t="shared" si="36"/>
        <v>8.64</v>
      </c>
      <c r="P209" s="64">
        <f t="shared" si="37"/>
        <v>28.8</v>
      </c>
      <c r="Q209" s="64">
        <f t="shared" si="38"/>
        <v>17164.8</v>
      </c>
      <c r="R209" s="64">
        <f t="shared" si="39"/>
        <v>5149.44</v>
      </c>
      <c r="S209" s="64">
        <f t="shared" si="40"/>
        <v>12015.36</v>
      </c>
      <c r="T209" s="64">
        <f t="shared" ref="T209:T272" si="41">Q209-R209</f>
        <v>12015.36</v>
      </c>
      <c r="U209" s="75">
        <v>45199</v>
      </c>
      <c r="V209" s="75">
        <v>45291</v>
      </c>
      <c r="W209" s="75">
        <v>45181.8479861111</v>
      </c>
      <c r="X209" s="53" t="s">
        <v>1956</v>
      </c>
      <c r="Y209" s="54" t="s">
        <v>1957</v>
      </c>
      <c r="Z209" s="54" t="s">
        <v>1951</v>
      </c>
      <c r="AA209" s="93"/>
      <c r="AB209" s="53" t="s">
        <v>481</v>
      </c>
      <c r="AC209" s="53">
        <v>5149.44</v>
      </c>
      <c r="AD209" s="53" t="s">
        <v>1951</v>
      </c>
      <c r="AE209" s="53">
        <v>21191243</v>
      </c>
      <c r="AF209" s="84" t="s">
        <v>1958</v>
      </c>
      <c r="AG209" s="53"/>
      <c r="AH209" s="53"/>
    </row>
    <row r="210" s="38" customFormat="1" ht="33.75" outlineLevel="2" spans="1:34">
      <c r="A210" s="53">
        <v>203</v>
      </c>
      <c r="B210" s="53" t="s">
        <v>143</v>
      </c>
      <c r="C210" s="53" t="s">
        <v>1959</v>
      </c>
      <c r="D210" s="93"/>
      <c r="E210" s="54" t="s">
        <v>1960</v>
      </c>
      <c r="F210" s="54" t="s">
        <v>1961</v>
      </c>
      <c r="G210" s="54" t="s">
        <v>1962</v>
      </c>
      <c r="H210" s="54" t="s">
        <v>1963</v>
      </c>
      <c r="I210" s="54" t="s">
        <v>1964</v>
      </c>
      <c r="J210" s="53" t="s">
        <v>367</v>
      </c>
      <c r="K210" s="53">
        <v>1</v>
      </c>
      <c r="L210" s="64">
        <v>300</v>
      </c>
      <c r="M210" s="64">
        <f t="shared" si="35"/>
        <v>360000</v>
      </c>
      <c r="N210" s="65">
        <v>0.02</v>
      </c>
      <c r="O210" s="64">
        <f t="shared" si="36"/>
        <v>7.2</v>
      </c>
      <c r="P210" s="64">
        <f t="shared" si="37"/>
        <v>24</v>
      </c>
      <c r="Q210" s="64">
        <f t="shared" si="38"/>
        <v>7200</v>
      </c>
      <c r="R210" s="64">
        <f t="shared" si="39"/>
        <v>2160</v>
      </c>
      <c r="S210" s="64">
        <f t="shared" si="40"/>
        <v>5040</v>
      </c>
      <c r="T210" s="64">
        <f t="shared" si="41"/>
        <v>5040</v>
      </c>
      <c r="U210" s="75">
        <v>45211</v>
      </c>
      <c r="V210" s="75">
        <v>45291</v>
      </c>
      <c r="W210" s="75">
        <v>45181.8666898148</v>
      </c>
      <c r="X210" s="53" t="s">
        <v>1965</v>
      </c>
      <c r="Y210" s="54" t="s">
        <v>1966</v>
      </c>
      <c r="Z210" s="54" t="s">
        <v>1960</v>
      </c>
      <c r="AA210" s="93"/>
      <c r="AB210" s="53" t="s">
        <v>925</v>
      </c>
      <c r="AC210" s="53">
        <v>2160</v>
      </c>
      <c r="AD210" s="53" t="s">
        <v>1960</v>
      </c>
      <c r="AE210" s="53">
        <v>44186174</v>
      </c>
      <c r="AF210" s="84" t="s">
        <v>1967</v>
      </c>
      <c r="AG210" s="53"/>
      <c r="AH210" s="53"/>
    </row>
    <row r="211" s="38" customFormat="1" ht="33.75" outlineLevel="2" spans="1:34">
      <c r="A211" s="53">
        <v>204</v>
      </c>
      <c r="B211" s="53" t="s">
        <v>143</v>
      </c>
      <c r="C211" s="53" t="s">
        <v>1968</v>
      </c>
      <c r="D211" s="93"/>
      <c r="E211" s="54" t="s">
        <v>1969</v>
      </c>
      <c r="F211" s="54" t="s">
        <v>1970</v>
      </c>
      <c r="G211" s="54" t="s">
        <v>1971</v>
      </c>
      <c r="H211" s="54" t="s">
        <v>1668</v>
      </c>
      <c r="I211" s="54" t="s">
        <v>1972</v>
      </c>
      <c r="J211" s="53" t="s">
        <v>367</v>
      </c>
      <c r="K211" s="53">
        <v>1</v>
      </c>
      <c r="L211" s="64">
        <v>179.26</v>
      </c>
      <c r="M211" s="64">
        <f t="shared" si="35"/>
        <v>215112</v>
      </c>
      <c r="N211" s="65">
        <v>0.02</v>
      </c>
      <c r="O211" s="64">
        <f t="shared" si="36"/>
        <v>7.2</v>
      </c>
      <c r="P211" s="64">
        <f t="shared" si="37"/>
        <v>24</v>
      </c>
      <c r="Q211" s="64">
        <f t="shared" si="38"/>
        <v>4302.24</v>
      </c>
      <c r="R211" s="64">
        <f t="shared" si="39"/>
        <v>1290.672</v>
      </c>
      <c r="S211" s="64">
        <f t="shared" si="40"/>
        <v>3011.568</v>
      </c>
      <c r="T211" s="64">
        <f t="shared" si="41"/>
        <v>3011.568</v>
      </c>
      <c r="U211" s="75">
        <v>45199</v>
      </c>
      <c r="V211" s="75">
        <v>45291</v>
      </c>
      <c r="W211" s="75">
        <v>45181.8270717593</v>
      </c>
      <c r="X211" s="53" t="s">
        <v>1973</v>
      </c>
      <c r="Y211" s="54" t="s">
        <v>1974</v>
      </c>
      <c r="Z211" s="54" t="s">
        <v>1969</v>
      </c>
      <c r="AA211" s="93"/>
      <c r="AB211" s="53" t="s">
        <v>455</v>
      </c>
      <c r="AC211" s="64">
        <v>1290.67</v>
      </c>
      <c r="AD211" s="53" t="s">
        <v>1969</v>
      </c>
      <c r="AE211" s="53">
        <v>10618191</v>
      </c>
      <c r="AF211" s="84" t="s">
        <v>1975</v>
      </c>
      <c r="AG211" s="53"/>
      <c r="AH211" s="53"/>
    </row>
    <row r="212" s="38" customFormat="1" ht="33.75" outlineLevel="2" spans="1:34">
      <c r="A212" s="53">
        <v>205</v>
      </c>
      <c r="B212" s="53" t="s">
        <v>1976</v>
      </c>
      <c r="C212" s="53" t="s">
        <v>1977</v>
      </c>
      <c r="D212" s="93"/>
      <c r="E212" s="54" t="s">
        <v>1978</v>
      </c>
      <c r="F212" s="54" t="s">
        <v>1979</v>
      </c>
      <c r="G212" s="54" t="s">
        <v>1980</v>
      </c>
      <c r="H212" s="54" t="s">
        <v>1981</v>
      </c>
      <c r="I212" s="54" t="s">
        <v>1982</v>
      </c>
      <c r="J212" s="53" t="s">
        <v>367</v>
      </c>
      <c r="K212" s="53">
        <v>1</v>
      </c>
      <c r="L212" s="64">
        <v>216</v>
      </c>
      <c r="M212" s="64">
        <f t="shared" si="35"/>
        <v>259200</v>
      </c>
      <c r="N212" s="65">
        <v>0.02</v>
      </c>
      <c r="O212" s="64">
        <f t="shared" si="36"/>
        <v>7.2</v>
      </c>
      <c r="P212" s="64">
        <f t="shared" si="37"/>
        <v>24</v>
      </c>
      <c r="Q212" s="64">
        <f t="shared" si="38"/>
        <v>5184</v>
      </c>
      <c r="R212" s="64">
        <f t="shared" si="39"/>
        <v>1555.2</v>
      </c>
      <c r="S212" s="64">
        <f t="shared" si="40"/>
        <v>3628.8</v>
      </c>
      <c r="T212" s="64">
        <f t="shared" si="41"/>
        <v>3628.8</v>
      </c>
      <c r="U212" s="75">
        <v>45211</v>
      </c>
      <c r="V212" s="75">
        <v>45291</v>
      </c>
      <c r="W212" s="75">
        <v>45182.6522800926</v>
      </c>
      <c r="X212" s="53" t="s">
        <v>1983</v>
      </c>
      <c r="Y212" s="54" t="s">
        <v>1984</v>
      </c>
      <c r="Z212" s="54" t="s">
        <v>1978</v>
      </c>
      <c r="AA212" s="93"/>
      <c r="AB212" s="53" t="s">
        <v>1985</v>
      </c>
      <c r="AC212" s="53">
        <v>27309.64</v>
      </c>
      <c r="AD212" s="53" t="s">
        <v>1986</v>
      </c>
      <c r="AE212" s="53">
        <v>55021000</v>
      </c>
      <c r="AF212" s="84" t="s">
        <v>1987</v>
      </c>
      <c r="AG212" s="53"/>
      <c r="AH212" s="53"/>
    </row>
    <row r="213" s="38" customFormat="1" ht="78.75" outlineLevel="2" spans="1:34">
      <c r="A213" s="53">
        <v>206</v>
      </c>
      <c r="B213" s="53" t="s">
        <v>1976</v>
      </c>
      <c r="C213" s="53" t="s">
        <v>1988</v>
      </c>
      <c r="D213" s="93"/>
      <c r="E213" s="54" t="s">
        <v>1989</v>
      </c>
      <c r="F213" s="54" t="s">
        <v>1990</v>
      </c>
      <c r="G213" s="54" t="s">
        <v>1991</v>
      </c>
      <c r="H213" s="54" t="s">
        <v>1992</v>
      </c>
      <c r="I213" s="54" t="s">
        <v>1993</v>
      </c>
      <c r="J213" s="53" t="s">
        <v>367</v>
      </c>
      <c r="K213" s="53">
        <v>1</v>
      </c>
      <c r="L213" s="64">
        <v>459</v>
      </c>
      <c r="M213" s="64">
        <f t="shared" si="35"/>
        <v>550800</v>
      </c>
      <c r="N213" s="65">
        <v>0.02</v>
      </c>
      <c r="O213" s="64">
        <f t="shared" si="36"/>
        <v>7.2</v>
      </c>
      <c r="P213" s="64">
        <f t="shared" si="37"/>
        <v>24</v>
      </c>
      <c r="Q213" s="64">
        <f t="shared" si="38"/>
        <v>11016</v>
      </c>
      <c r="R213" s="64">
        <f t="shared" si="39"/>
        <v>3304.8</v>
      </c>
      <c r="S213" s="64">
        <f t="shared" si="40"/>
        <v>7711.2</v>
      </c>
      <c r="T213" s="64">
        <f t="shared" si="41"/>
        <v>7711.2</v>
      </c>
      <c r="U213" s="75">
        <v>45211</v>
      </c>
      <c r="V213" s="75">
        <v>45291</v>
      </c>
      <c r="W213" s="75">
        <v>45182.6578703704</v>
      </c>
      <c r="X213" s="53" t="s">
        <v>1994</v>
      </c>
      <c r="Y213" s="54" t="s">
        <v>1995</v>
      </c>
      <c r="Z213" s="54" t="s">
        <v>1989</v>
      </c>
      <c r="AA213" s="93"/>
      <c r="AB213" s="53" t="s">
        <v>1996</v>
      </c>
      <c r="AC213" s="53" t="s">
        <v>1997</v>
      </c>
      <c r="AD213" s="53" t="s">
        <v>1998</v>
      </c>
      <c r="AE213" s="53" t="s">
        <v>1999</v>
      </c>
      <c r="AF213" s="84" t="s">
        <v>2000</v>
      </c>
      <c r="AG213" s="53" t="s">
        <v>1987</v>
      </c>
      <c r="AH213" s="53"/>
    </row>
    <row r="214" s="38" customFormat="1" ht="45" outlineLevel="2" spans="1:34">
      <c r="A214" s="53">
        <v>207</v>
      </c>
      <c r="B214" s="53" t="s">
        <v>1976</v>
      </c>
      <c r="C214" s="53" t="s">
        <v>2001</v>
      </c>
      <c r="D214" s="93"/>
      <c r="E214" s="54" t="s">
        <v>2002</v>
      </c>
      <c r="F214" s="54" t="s">
        <v>2003</v>
      </c>
      <c r="G214" s="54" t="s">
        <v>2004</v>
      </c>
      <c r="H214" s="54" t="s">
        <v>2005</v>
      </c>
      <c r="I214" s="54" t="s">
        <v>2006</v>
      </c>
      <c r="J214" s="53" t="s">
        <v>367</v>
      </c>
      <c r="K214" s="53">
        <v>1</v>
      </c>
      <c r="L214" s="64">
        <v>270</v>
      </c>
      <c r="M214" s="64">
        <f t="shared" si="35"/>
        <v>324000</v>
      </c>
      <c r="N214" s="65">
        <v>0.02</v>
      </c>
      <c r="O214" s="64">
        <f t="shared" si="36"/>
        <v>7.2</v>
      </c>
      <c r="P214" s="64">
        <f t="shared" si="37"/>
        <v>24</v>
      </c>
      <c r="Q214" s="64">
        <f t="shared" si="38"/>
        <v>6480</v>
      </c>
      <c r="R214" s="64">
        <f t="shared" si="39"/>
        <v>1944</v>
      </c>
      <c r="S214" s="64">
        <f t="shared" si="40"/>
        <v>4536</v>
      </c>
      <c r="T214" s="64">
        <f t="shared" si="41"/>
        <v>4536</v>
      </c>
      <c r="U214" s="75">
        <v>45211</v>
      </c>
      <c r="V214" s="75">
        <v>45291</v>
      </c>
      <c r="W214" s="75">
        <v>45182.6695717593</v>
      </c>
      <c r="X214" s="53" t="s">
        <v>2007</v>
      </c>
      <c r="Y214" s="54" t="s">
        <v>2008</v>
      </c>
      <c r="Z214" s="54" t="s">
        <v>2002</v>
      </c>
      <c r="AA214" s="93"/>
      <c r="AB214" s="53" t="s">
        <v>1985</v>
      </c>
      <c r="AC214" s="53">
        <v>27309.64</v>
      </c>
      <c r="AD214" s="53" t="s">
        <v>1986</v>
      </c>
      <c r="AE214" s="53">
        <v>55021000</v>
      </c>
      <c r="AF214" s="84" t="s">
        <v>1987</v>
      </c>
      <c r="AG214" s="53"/>
      <c r="AH214" s="53"/>
    </row>
    <row r="215" s="38" customFormat="1" ht="67.5" outlineLevel="2" spans="1:34">
      <c r="A215" s="53">
        <v>208</v>
      </c>
      <c r="B215" s="53" t="s">
        <v>1976</v>
      </c>
      <c r="C215" s="53" t="s">
        <v>2009</v>
      </c>
      <c r="D215" s="93"/>
      <c r="E215" s="54" t="s">
        <v>2010</v>
      </c>
      <c r="F215" s="54" t="s">
        <v>2011</v>
      </c>
      <c r="G215" s="54" t="s">
        <v>2012</v>
      </c>
      <c r="H215" s="54" t="s">
        <v>2013</v>
      </c>
      <c r="I215" s="54" t="s">
        <v>2014</v>
      </c>
      <c r="J215" s="53" t="s">
        <v>367</v>
      </c>
      <c r="K215" s="53">
        <v>1</v>
      </c>
      <c r="L215" s="64">
        <v>326</v>
      </c>
      <c r="M215" s="64">
        <f t="shared" si="35"/>
        <v>391200</v>
      </c>
      <c r="N215" s="65">
        <v>0.02</v>
      </c>
      <c r="O215" s="64">
        <f t="shared" si="36"/>
        <v>7.2</v>
      </c>
      <c r="P215" s="64">
        <f t="shared" si="37"/>
        <v>24</v>
      </c>
      <c r="Q215" s="64">
        <f t="shared" si="38"/>
        <v>7824</v>
      </c>
      <c r="R215" s="64">
        <f t="shared" si="39"/>
        <v>2347.2</v>
      </c>
      <c r="S215" s="64">
        <f t="shared" si="40"/>
        <v>5476.8</v>
      </c>
      <c r="T215" s="64">
        <f t="shared" si="41"/>
        <v>5476.8</v>
      </c>
      <c r="U215" s="75">
        <v>45211</v>
      </c>
      <c r="V215" s="75">
        <v>45291</v>
      </c>
      <c r="W215" s="75">
        <v>45182.7022453704</v>
      </c>
      <c r="X215" s="53" t="s">
        <v>2015</v>
      </c>
      <c r="Y215" s="54" t="s">
        <v>2016</v>
      </c>
      <c r="Z215" s="54" t="s">
        <v>2010</v>
      </c>
      <c r="AA215" s="93"/>
      <c r="AB215" s="53" t="s">
        <v>138</v>
      </c>
      <c r="AC215" s="53">
        <v>2347.2</v>
      </c>
      <c r="AD215" s="53" t="s">
        <v>2010</v>
      </c>
      <c r="AE215" s="53">
        <v>20974314</v>
      </c>
      <c r="AF215" s="84" t="s">
        <v>2017</v>
      </c>
      <c r="AG215" s="53"/>
      <c r="AH215" s="53"/>
    </row>
    <row r="216" s="38" customFormat="1" ht="67.5" outlineLevel="2" spans="1:34">
      <c r="A216" s="53">
        <v>209</v>
      </c>
      <c r="B216" s="53" t="s">
        <v>1976</v>
      </c>
      <c r="C216" s="53" t="s">
        <v>2018</v>
      </c>
      <c r="D216" s="93"/>
      <c r="E216" s="54" t="s">
        <v>2019</v>
      </c>
      <c r="F216" s="54" t="s">
        <v>2020</v>
      </c>
      <c r="G216" s="54" t="s">
        <v>2021</v>
      </c>
      <c r="H216" s="54" t="s">
        <v>2022</v>
      </c>
      <c r="I216" s="54" t="s">
        <v>2023</v>
      </c>
      <c r="J216" s="53" t="s">
        <v>367</v>
      </c>
      <c r="K216" s="53">
        <v>1</v>
      </c>
      <c r="L216" s="64">
        <v>200</v>
      </c>
      <c r="M216" s="64">
        <f t="shared" si="35"/>
        <v>240000</v>
      </c>
      <c r="N216" s="65">
        <v>0.026</v>
      </c>
      <c r="O216" s="64">
        <f t="shared" si="36"/>
        <v>9.36</v>
      </c>
      <c r="P216" s="64">
        <f t="shared" si="37"/>
        <v>31.2</v>
      </c>
      <c r="Q216" s="64">
        <f t="shared" si="38"/>
        <v>6240</v>
      </c>
      <c r="R216" s="64">
        <f t="shared" si="39"/>
        <v>1872</v>
      </c>
      <c r="S216" s="64">
        <f t="shared" si="40"/>
        <v>4368</v>
      </c>
      <c r="T216" s="64">
        <f t="shared" si="41"/>
        <v>4368</v>
      </c>
      <c r="U216" s="75">
        <v>45211</v>
      </c>
      <c r="V216" s="75">
        <v>45291</v>
      </c>
      <c r="W216" s="75">
        <v>45182.6625347222</v>
      </c>
      <c r="X216" s="53" t="s">
        <v>2024</v>
      </c>
      <c r="Y216" s="54" t="s">
        <v>2025</v>
      </c>
      <c r="Z216" s="54" t="s">
        <v>2019</v>
      </c>
      <c r="AA216" s="93"/>
      <c r="AB216" s="53" t="s">
        <v>533</v>
      </c>
      <c r="AC216" s="53">
        <v>1872</v>
      </c>
      <c r="AD216" s="53" t="s">
        <v>2019</v>
      </c>
      <c r="AE216" s="53">
        <v>50203792</v>
      </c>
      <c r="AF216" s="84" t="s">
        <v>2026</v>
      </c>
      <c r="AG216" s="53"/>
      <c r="AH216" s="53"/>
    </row>
    <row r="217" s="38" customFormat="1" ht="56.25" outlineLevel="2" spans="1:34">
      <c r="A217" s="53">
        <v>210</v>
      </c>
      <c r="B217" s="53" t="s">
        <v>1976</v>
      </c>
      <c r="C217" s="53" t="s">
        <v>2027</v>
      </c>
      <c r="D217" s="93"/>
      <c r="E217" s="54" t="s">
        <v>2028</v>
      </c>
      <c r="F217" s="54" t="s">
        <v>2029</v>
      </c>
      <c r="G217" s="54" t="s">
        <v>2030</v>
      </c>
      <c r="H217" s="54" t="s">
        <v>2031</v>
      </c>
      <c r="I217" s="54" t="s">
        <v>2032</v>
      </c>
      <c r="J217" s="53" t="s">
        <v>367</v>
      </c>
      <c r="K217" s="53">
        <v>1</v>
      </c>
      <c r="L217" s="64">
        <v>2200</v>
      </c>
      <c r="M217" s="64">
        <f t="shared" si="35"/>
        <v>2640000</v>
      </c>
      <c r="N217" s="65">
        <v>0.026</v>
      </c>
      <c r="O217" s="64">
        <f t="shared" si="36"/>
        <v>9.36</v>
      </c>
      <c r="P217" s="64">
        <f t="shared" si="37"/>
        <v>31.2</v>
      </c>
      <c r="Q217" s="64">
        <f t="shared" si="38"/>
        <v>68640</v>
      </c>
      <c r="R217" s="64">
        <f t="shared" si="39"/>
        <v>20592</v>
      </c>
      <c r="S217" s="64">
        <f t="shared" si="40"/>
        <v>48048</v>
      </c>
      <c r="T217" s="64">
        <f t="shared" si="41"/>
        <v>48048</v>
      </c>
      <c r="U217" s="75">
        <v>45211</v>
      </c>
      <c r="V217" s="75">
        <v>45291</v>
      </c>
      <c r="W217" s="75">
        <v>45182.6952314815</v>
      </c>
      <c r="X217" s="53" t="s">
        <v>2033</v>
      </c>
      <c r="Y217" s="54" t="s">
        <v>2034</v>
      </c>
      <c r="Z217" s="54" t="s">
        <v>2028</v>
      </c>
      <c r="AA217" s="93"/>
      <c r="AB217" s="53" t="s">
        <v>455</v>
      </c>
      <c r="AC217" s="64">
        <v>20592</v>
      </c>
      <c r="AD217" s="53" t="s">
        <v>2028</v>
      </c>
      <c r="AE217" s="53">
        <v>28869731</v>
      </c>
      <c r="AF217" s="84" t="s">
        <v>2035</v>
      </c>
      <c r="AG217" s="53"/>
      <c r="AH217" s="53"/>
    </row>
    <row r="218" s="38" customFormat="1" ht="33.75" outlineLevel="2" spans="1:34">
      <c r="A218" s="53">
        <v>211</v>
      </c>
      <c r="B218" s="53" t="s">
        <v>1976</v>
      </c>
      <c r="C218" s="53" t="s">
        <v>2036</v>
      </c>
      <c r="D218" s="93"/>
      <c r="E218" s="54" t="s">
        <v>2037</v>
      </c>
      <c r="F218" s="54" t="s">
        <v>2038</v>
      </c>
      <c r="G218" s="54" t="s">
        <v>2039</v>
      </c>
      <c r="H218" s="54" t="s">
        <v>2040</v>
      </c>
      <c r="I218" s="54" t="s">
        <v>2041</v>
      </c>
      <c r="J218" s="53" t="s">
        <v>367</v>
      </c>
      <c r="K218" s="53">
        <v>1</v>
      </c>
      <c r="L218" s="64">
        <v>550</v>
      </c>
      <c r="M218" s="64">
        <f t="shared" si="35"/>
        <v>660000</v>
      </c>
      <c r="N218" s="65">
        <v>0.02</v>
      </c>
      <c r="O218" s="64">
        <f t="shared" si="36"/>
        <v>7.2</v>
      </c>
      <c r="P218" s="64">
        <f t="shared" si="37"/>
        <v>24</v>
      </c>
      <c r="Q218" s="64">
        <f t="shared" si="38"/>
        <v>13200</v>
      </c>
      <c r="R218" s="64">
        <f t="shared" si="39"/>
        <v>3960</v>
      </c>
      <c r="S218" s="64">
        <f t="shared" si="40"/>
        <v>9240</v>
      </c>
      <c r="T218" s="64">
        <f t="shared" si="41"/>
        <v>9240</v>
      </c>
      <c r="U218" s="75">
        <v>45211</v>
      </c>
      <c r="V218" s="75">
        <v>45291</v>
      </c>
      <c r="W218" s="75">
        <v>45182.765462963</v>
      </c>
      <c r="X218" s="53" t="s">
        <v>2042</v>
      </c>
      <c r="Y218" s="54" t="s">
        <v>2043</v>
      </c>
      <c r="Z218" s="54" t="s">
        <v>2037</v>
      </c>
      <c r="AA218" s="93"/>
      <c r="AB218" s="53" t="s">
        <v>2044</v>
      </c>
      <c r="AC218" s="53">
        <v>11467.5</v>
      </c>
      <c r="AD218" s="53" t="s">
        <v>2037</v>
      </c>
      <c r="AE218" s="53">
        <v>51096689</v>
      </c>
      <c r="AF218" s="84" t="s">
        <v>2045</v>
      </c>
      <c r="AG218" s="53"/>
      <c r="AH218" s="53"/>
    </row>
    <row r="219" s="38" customFormat="1" ht="33.75" outlineLevel="2" spans="1:34">
      <c r="A219" s="53">
        <v>212</v>
      </c>
      <c r="B219" s="53" t="s">
        <v>1976</v>
      </c>
      <c r="C219" s="53" t="s">
        <v>2046</v>
      </c>
      <c r="D219" s="93"/>
      <c r="E219" s="54" t="s">
        <v>2047</v>
      </c>
      <c r="F219" s="54" t="s">
        <v>2048</v>
      </c>
      <c r="G219" s="54" t="s">
        <v>2049</v>
      </c>
      <c r="H219" s="54" t="s">
        <v>2050</v>
      </c>
      <c r="I219" s="54" t="s">
        <v>2051</v>
      </c>
      <c r="J219" s="53" t="s">
        <v>367</v>
      </c>
      <c r="K219" s="53">
        <v>1</v>
      </c>
      <c r="L219" s="64">
        <v>360</v>
      </c>
      <c r="M219" s="64">
        <f t="shared" si="35"/>
        <v>432000</v>
      </c>
      <c r="N219" s="65">
        <v>0.02</v>
      </c>
      <c r="O219" s="64">
        <f t="shared" si="36"/>
        <v>7.2</v>
      </c>
      <c r="P219" s="64">
        <f t="shared" si="37"/>
        <v>24</v>
      </c>
      <c r="Q219" s="64">
        <f t="shared" si="38"/>
        <v>8640</v>
      </c>
      <c r="R219" s="64">
        <f t="shared" si="39"/>
        <v>2592</v>
      </c>
      <c r="S219" s="64">
        <f t="shared" si="40"/>
        <v>6048</v>
      </c>
      <c r="T219" s="64">
        <f t="shared" si="41"/>
        <v>6048</v>
      </c>
      <c r="U219" s="75">
        <v>45211</v>
      </c>
      <c r="V219" s="75">
        <v>45291</v>
      </c>
      <c r="W219" s="75">
        <v>45182.7092939815</v>
      </c>
      <c r="X219" s="53" t="s">
        <v>2052</v>
      </c>
      <c r="Y219" s="54" t="s">
        <v>2053</v>
      </c>
      <c r="Z219" s="54" t="s">
        <v>2047</v>
      </c>
      <c r="AA219" s="93"/>
      <c r="AB219" s="53" t="s">
        <v>464</v>
      </c>
      <c r="AC219" s="53">
        <v>2592</v>
      </c>
      <c r="AD219" s="53" t="s">
        <v>2047</v>
      </c>
      <c r="AE219" s="53">
        <v>61109701</v>
      </c>
      <c r="AF219" s="84" t="s">
        <v>2054</v>
      </c>
      <c r="AG219" s="53"/>
      <c r="AH219" s="53"/>
    </row>
    <row r="220" s="38" customFormat="1" ht="56.25" outlineLevel="2" spans="1:34">
      <c r="A220" s="53">
        <v>213</v>
      </c>
      <c r="B220" s="53" t="s">
        <v>1976</v>
      </c>
      <c r="C220" s="53" t="s">
        <v>2055</v>
      </c>
      <c r="D220" s="93"/>
      <c r="E220" s="54" t="s">
        <v>2056</v>
      </c>
      <c r="F220" s="54" t="s">
        <v>2057</v>
      </c>
      <c r="G220" s="54" t="s">
        <v>2058</v>
      </c>
      <c r="H220" s="54" t="s">
        <v>2059</v>
      </c>
      <c r="I220" s="54" t="s">
        <v>2060</v>
      </c>
      <c r="J220" s="53" t="s">
        <v>367</v>
      </c>
      <c r="K220" s="53">
        <v>1</v>
      </c>
      <c r="L220" s="64">
        <v>995</v>
      </c>
      <c r="M220" s="64">
        <f t="shared" si="35"/>
        <v>1194000</v>
      </c>
      <c r="N220" s="65">
        <v>0.026</v>
      </c>
      <c r="O220" s="64">
        <f t="shared" si="36"/>
        <v>9.36</v>
      </c>
      <c r="P220" s="64">
        <f t="shared" si="37"/>
        <v>31.2</v>
      </c>
      <c r="Q220" s="64">
        <f t="shared" si="38"/>
        <v>31044</v>
      </c>
      <c r="R220" s="64">
        <f t="shared" si="39"/>
        <v>9313.2</v>
      </c>
      <c r="S220" s="64">
        <f t="shared" si="40"/>
        <v>21730.8</v>
      </c>
      <c r="T220" s="64">
        <f t="shared" si="41"/>
        <v>21730.8</v>
      </c>
      <c r="U220" s="75">
        <v>45211</v>
      </c>
      <c r="V220" s="75">
        <v>45291</v>
      </c>
      <c r="W220" s="75">
        <v>45182.7164236111</v>
      </c>
      <c r="X220" s="53" t="s">
        <v>2061</v>
      </c>
      <c r="Y220" s="54" t="s">
        <v>2062</v>
      </c>
      <c r="Z220" s="54" t="s">
        <v>2056</v>
      </c>
      <c r="AA220" s="93"/>
      <c r="AB220" s="53" t="s">
        <v>455</v>
      </c>
      <c r="AC220" s="64">
        <v>9313.2</v>
      </c>
      <c r="AD220" s="53" t="s">
        <v>2056</v>
      </c>
      <c r="AE220" s="53">
        <v>85133734</v>
      </c>
      <c r="AF220" s="84" t="s">
        <v>2063</v>
      </c>
      <c r="AG220" s="53"/>
      <c r="AH220" s="53"/>
    </row>
    <row r="221" s="38" customFormat="1" ht="33.75" outlineLevel="2" spans="1:34">
      <c r="A221" s="53">
        <v>214</v>
      </c>
      <c r="B221" s="53" t="s">
        <v>1976</v>
      </c>
      <c r="C221" s="53" t="s">
        <v>2064</v>
      </c>
      <c r="D221" s="93"/>
      <c r="E221" s="54" t="s">
        <v>2065</v>
      </c>
      <c r="F221" s="54" t="s">
        <v>2066</v>
      </c>
      <c r="G221" s="54" t="s">
        <v>697</v>
      </c>
      <c r="H221" s="54" t="s">
        <v>2067</v>
      </c>
      <c r="I221" s="54" t="s">
        <v>2068</v>
      </c>
      <c r="J221" s="53" t="s">
        <v>367</v>
      </c>
      <c r="K221" s="53">
        <v>1</v>
      </c>
      <c r="L221" s="64">
        <v>224</v>
      </c>
      <c r="M221" s="64">
        <f t="shared" si="35"/>
        <v>268800</v>
      </c>
      <c r="N221" s="65">
        <v>0.02</v>
      </c>
      <c r="O221" s="64">
        <f t="shared" si="36"/>
        <v>7.2</v>
      </c>
      <c r="P221" s="64">
        <f t="shared" si="37"/>
        <v>24</v>
      </c>
      <c r="Q221" s="64">
        <f t="shared" si="38"/>
        <v>5376</v>
      </c>
      <c r="R221" s="64">
        <f t="shared" si="39"/>
        <v>1612.8</v>
      </c>
      <c r="S221" s="64">
        <f t="shared" si="40"/>
        <v>3763.2</v>
      </c>
      <c r="T221" s="64">
        <f t="shared" si="41"/>
        <v>3763.2</v>
      </c>
      <c r="U221" s="75">
        <v>45211</v>
      </c>
      <c r="V221" s="75">
        <v>45291</v>
      </c>
      <c r="W221" s="75">
        <v>45183</v>
      </c>
      <c r="X221" s="53" t="s">
        <v>2069</v>
      </c>
      <c r="Y221" s="54" t="s">
        <v>2070</v>
      </c>
      <c r="Z221" s="54" t="s">
        <v>2065</v>
      </c>
      <c r="AA221" s="93"/>
      <c r="AB221" s="53" t="s">
        <v>436</v>
      </c>
      <c r="AC221" s="53">
        <v>1612.8</v>
      </c>
      <c r="AD221" s="53" t="s">
        <v>2065</v>
      </c>
      <c r="AE221" s="53">
        <v>66251285</v>
      </c>
      <c r="AF221" s="53" t="s">
        <v>2071</v>
      </c>
      <c r="AG221" s="53"/>
      <c r="AH221" s="53"/>
    </row>
    <row r="222" s="38" customFormat="1" ht="33.75" outlineLevel="2" spans="1:34">
      <c r="A222" s="53">
        <v>215</v>
      </c>
      <c r="B222" s="53" t="s">
        <v>1976</v>
      </c>
      <c r="C222" s="53" t="s">
        <v>2072</v>
      </c>
      <c r="D222" s="93"/>
      <c r="E222" s="54" t="s">
        <v>2073</v>
      </c>
      <c r="F222" s="54" t="s">
        <v>2074</v>
      </c>
      <c r="G222" s="54" t="s">
        <v>2075</v>
      </c>
      <c r="H222" s="54" t="s">
        <v>2076</v>
      </c>
      <c r="I222" s="54" t="s">
        <v>2077</v>
      </c>
      <c r="J222" s="53" t="s">
        <v>367</v>
      </c>
      <c r="K222" s="53">
        <v>1</v>
      </c>
      <c r="L222" s="64">
        <v>700</v>
      </c>
      <c r="M222" s="64">
        <f t="shared" si="35"/>
        <v>840000</v>
      </c>
      <c r="N222" s="65">
        <v>0.02</v>
      </c>
      <c r="O222" s="64">
        <f t="shared" si="36"/>
        <v>7.2</v>
      </c>
      <c r="P222" s="64">
        <f t="shared" si="37"/>
        <v>24</v>
      </c>
      <c r="Q222" s="64">
        <f t="shared" si="38"/>
        <v>16800</v>
      </c>
      <c r="R222" s="64">
        <f t="shared" si="39"/>
        <v>5040</v>
      </c>
      <c r="S222" s="64">
        <f t="shared" si="40"/>
        <v>11760</v>
      </c>
      <c r="T222" s="64">
        <f t="shared" si="41"/>
        <v>11760</v>
      </c>
      <c r="U222" s="75">
        <v>45211</v>
      </c>
      <c r="V222" s="75">
        <v>45291</v>
      </c>
      <c r="W222" s="75">
        <v>45182.7677777778</v>
      </c>
      <c r="X222" s="53" t="s">
        <v>2078</v>
      </c>
      <c r="Y222" s="54" t="s">
        <v>2079</v>
      </c>
      <c r="Z222" s="54" t="s">
        <v>2073</v>
      </c>
      <c r="AA222" s="93"/>
      <c r="AB222" s="53" t="s">
        <v>674</v>
      </c>
      <c r="AC222" s="53">
        <v>5040</v>
      </c>
      <c r="AD222" s="53" t="s">
        <v>2073</v>
      </c>
      <c r="AE222" s="53">
        <v>35872858</v>
      </c>
      <c r="AF222" s="53" t="s">
        <v>2080</v>
      </c>
      <c r="AG222" s="53"/>
      <c r="AH222" s="53"/>
    </row>
    <row r="223" s="38" customFormat="1" ht="33.75" outlineLevel="2" spans="1:34">
      <c r="A223" s="53">
        <v>216</v>
      </c>
      <c r="B223" s="53" t="s">
        <v>1976</v>
      </c>
      <c r="C223" s="53" t="s">
        <v>2081</v>
      </c>
      <c r="D223" s="93"/>
      <c r="E223" s="54" t="s">
        <v>2082</v>
      </c>
      <c r="F223" s="54" t="s">
        <v>2083</v>
      </c>
      <c r="G223" s="54" t="s">
        <v>2084</v>
      </c>
      <c r="H223" s="54" t="s">
        <v>488</v>
      </c>
      <c r="I223" s="54" t="s">
        <v>2085</v>
      </c>
      <c r="J223" s="53" t="s">
        <v>367</v>
      </c>
      <c r="K223" s="53">
        <v>1</v>
      </c>
      <c r="L223" s="64">
        <v>550</v>
      </c>
      <c r="M223" s="64">
        <f t="shared" si="35"/>
        <v>660000</v>
      </c>
      <c r="N223" s="65">
        <v>0.02</v>
      </c>
      <c r="O223" s="64">
        <f t="shared" si="36"/>
        <v>7.2</v>
      </c>
      <c r="P223" s="64">
        <f t="shared" si="37"/>
        <v>24</v>
      </c>
      <c r="Q223" s="64">
        <f t="shared" si="38"/>
        <v>13200</v>
      </c>
      <c r="R223" s="64">
        <f t="shared" si="39"/>
        <v>3960</v>
      </c>
      <c r="S223" s="64">
        <f t="shared" si="40"/>
        <v>9240</v>
      </c>
      <c r="T223" s="64">
        <f t="shared" si="41"/>
        <v>9240</v>
      </c>
      <c r="U223" s="75">
        <v>45211</v>
      </c>
      <c r="V223" s="75">
        <v>45291</v>
      </c>
      <c r="W223" s="75">
        <v>45182.6452777778</v>
      </c>
      <c r="X223" s="53" t="s">
        <v>2086</v>
      </c>
      <c r="Y223" s="54" t="s">
        <v>2087</v>
      </c>
      <c r="Z223" s="54" t="s">
        <v>2082</v>
      </c>
      <c r="AA223" s="93"/>
      <c r="AB223" s="53" t="s">
        <v>653</v>
      </c>
      <c r="AC223" s="53">
        <v>3960</v>
      </c>
      <c r="AD223" s="53" t="s">
        <v>2082</v>
      </c>
      <c r="AE223" s="53">
        <v>21243863</v>
      </c>
      <c r="AF223" s="53" t="s">
        <v>2088</v>
      </c>
      <c r="AG223" s="53"/>
      <c r="AH223" s="53"/>
    </row>
    <row r="224" s="38" customFormat="1" ht="33.75" outlineLevel="2" spans="1:34">
      <c r="A224" s="53">
        <v>217</v>
      </c>
      <c r="B224" s="53" t="s">
        <v>1976</v>
      </c>
      <c r="C224" s="53" t="s">
        <v>2089</v>
      </c>
      <c r="D224" s="93"/>
      <c r="E224" s="54" t="s">
        <v>2090</v>
      </c>
      <c r="F224" s="54" t="s">
        <v>2091</v>
      </c>
      <c r="G224" s="54" t="s">
        <v>2092</v>
      </c>
      <c r="H224" s="54" t="s">
        <v>2093</v>
      </c>
      <c r="I224" s="54" t="s">
        <v>2094</v>
      </c>
      <c r="J224" s="53" t="s">
        <v>367</v>
      </c>
      <c r="K224" s="53">
        <v>1</v>
      </c>
      <c r="L224" s="64">
        <v>320</v>
      </c>
      <c r="M224" s="64">
        <f t="shared" si="35"/>
        <v>384000</v>
      </c>
      <c r="N224" s="65">
        <v>0.02</v>
      </c>
      <c r="O224" s="64">
        <f t="shared" si="36"/>
        <v>7.2</v>
      </c>
      <c r="P224" s="64">
        <f t="shared" si="37"/>
        <v>24</v>
      </c>
      <c r="Q224" s="64">
        <f t="shared" si="38"/>
        <v>7680</v>
      </c>
      <c r="R224" s="64">
        <f t="shared" si="39"/>
        <v>2304</v>
      </c>
      <c r="S224" s="64">
        <f t="shared" si="40"/>
        <v>5376</v>
      </c>
      <c r="T224" s="64">
        <f t="shared" si="41"/>
        <v>5376</v>
      </c>
      <c r="U224" s="75">
        <v>45211</v>
      </c>
      <c r="V224" s="75">
        <v>45291</v>
      </c>
      <c r="W224" s="75">
        <v>45182.7747685185</v>
      </c>
      <c r="X224" s="53" t="s">
        <v>2095</v>
      </c>
      <c r="Y224" s="54" t="s">
        <v>2096</v>
      </c>
      <c r="Z224" s="54" t="s">
        <v>2090</v>
      </c>
      <c r="AA224" s="93"/>
      <c r="AB224" s="53" t="s">
        <v>390</v>
      </c>
      <c r="AC224" s="53">
        <v>2304</v>
      </c>
      <c r="AD224" s="53" t="s">
        <v>2090</v>
      </c>
      <c r="AE224" s="53">
        <v>23090252</v>
      </c>
      <c r="AF224" s="84" t="s">
        <v>2097</v>
      </c>
      <c r="AG224" s="53"/>
      <c r="AH224" s="53"/>
    </row>
    <row r="225" s="38" customFormat="1" ht="45" outlineLevel="2" spans="1:34">
      <c r="A225" s="53">
        <v>218</v>
      </c>
      <c r="B225" s="53" t="s">
        <v>1976</v>
      </c>
      <c r="C225" s="53" t="s">
        <v>2098</v>
      </c>
      <c r="D225" s="93"/>
      <c r="E225" s="54" t="s">
        <v>2099</v>
      </c>
      <c r="F225" s="54" t="s">
        <v>2100</v>
      </c>
      <c r="G225" s="54" t="s">
        <v>2101</v>
      </c>
      <c r="H225" s="54" t="s">
        <v>2102</v>
      </c>
      <c r="I225" s="54" t="s">
        <v>2103</v>
      </c>
      <c r="J225" s="53" t="s">
        <v>367</v>
      </c>
      <c r="K225" s="53">
        <v>1</v>
      </c>
      <c r="L225" s="64">
        <v>560</v>
      </c>
      <c r="M225" s="64">
        <f t="shared" si="35"/>
        <v>672000</v>
      </c>
      <c r="N225" s="65">
        <v>0.026</v>
      </c>
      <c r="O225" s="64">
        <f t="shared" si="36"/>
        <v>9.36</v>
      </c>
      <c r="P225" s="64">
        <f t="shared" si="37"/>
        <v>31.2</v>
      </c>
      <c r="Q225" s="64">
        <f t="shared" si="38"/>
        <v>17472</v>
      </c>
      <c r="R225" s="64">
        <f t="shared" si="39"/>
        <v>5241.6</v>
      </c>
      <c r="S225" s="64">
        <f t="shared" si="40"/>
        <v>12230.4</v>
      </c>
      <c r="T225" s="64">
        <f t="shared" si="41"/>
        <v>12230.4</v>
      </c>
      <c r="U225" s="75">
        <v>45211</v>
      </c>
      <c r="V225" s="75">
        <v>45291</v>
      </c>
      <c r="W225" s="75">
        <v>45182.6381481482</v>
      </c>
      <c r="X225" s="53" t="s">
        <v>2104</v>
      </c>
      <c r="Y225" s="54" t="s">
        <v>2105</v>
      </c>
      <c r="Z225" s="54" t="s">
        <v>2099</v>
      </c>
      <c r="AA225" s="93"/>
      <c r="AB225" s="53" t="s">
        <v>2106</v>
      </c>
      <c r="AC225" s="53" t="s">
        <v>2107</v>
      </c>
      <c r="AD225" s="53" t="s">
        <v>2099</v>
      </c>
      <c r="AE225" s="53" t="s">
        <v>2108</v>
      </c>
      <c r="AF225" s="84" t="s">
        <v>2109</v>
      </c>
      <c r="AG225" s="53" t="s">
        <v>2110</v>
      </c>
      <c r="AH225" s="53"/>
    </row>
    <row r="226" s="38" customFormat="1" ht="90" outlineLevel="2" spans="1:34">
      <c r="A226" s="53">
        <v>219</v>
      </c>
      <c r="B226" s="53" t="s">
        <v>1976</v>
      </c>
      <c r="C226" s="53" t="s">
        <v>2111</v>
      </c>
      <c r="D226" s="93"/>
      <c r="E226" s="54" t="s">
        <v>2112</v>
      </c>
      <c r="F226" s="54" t="s">
        <v>2113</v>
      </c>
      <c r="G226" s="54" t="s">
        <v>961</v>
      </c>
      <c r="H226" s="54" t="s">
        <v>2114</v>
      </c>
      <c r="I226" s="54" t="s">
        <v>2115</v>
      </c>
      <c r="J226" s="53" t="s">
        <v>367</v>
      </c>
      <c r="K226" s="53">
        <v>1</v>
      </c>
      <c r="L226" s="64">
        <v>1346</v>
      </c>
      <c r="M226" s="64">
        <f t="shared" si="35"/>
        <v>1615200</v>
      </c>
      <c r="N226" s="65">
        <v>0.02</v>
      </c>
      <c r="O226" s="64">
        <f t="shared" si="36"/>
        <v>7.2</v>
      </c>
      <c r="P226" s="64">
        <f t="shared" si="37"/>
        <v>24</v>
      </c>
      <c r="Q226" s="64">
        <f t="shared" si="38"/>
        <v>32304</v>
      </c>
      <c r="R226" s="64">
        <f t="shared" si="39"/>
        <v>9691.2</v>
      </c>
      <c r="S226" s="64">
        <f t="shared" si="40"/>
        <v>22612.8</v>
      </c>
      <c r="T226" s="64">
        <f t="shared" si="41"/>
        <v>22612.8</v>
      </c>
      <c r="U226" s="75">
        <v>45211</v>
      </c>
      <c r="V226" s="75">
        <v>45291</v>
      </c>
      <c r="W226" s="75">
        <v>45182.67625</v>
      </c>
      <c r="X226" s="53" t="s">
        <v>2116</v>
      </c>
      <c r="Y226" s="54" t="s">
        <v>2117</v>
      </c>
      <c r="Z226" s="54" t="s">
        <v>2112</v>
      </c>
      <c r="AA226" s="93"/>
      <c r="AB226" s="53" t="s">
        <v>653</v>
      </c>
      <c r="AC226" s="53">
        <v>9691.2</v>
      </c>
      <c r="AD226" s="53" t="s">
        <v>2118</v>
      </c>
      <c r="AE226" s="157" t="s">
        <v>2119</v>
      </c>
      <c r="AF226" s="84" t="s">
        <v>2120</v>
      </c>
      <c r="AG226" s="53"/>
      <c r="AH226" s="53"/>
    </row>
    <row r="227" s="38" customFormat="1" ht="78.75" outlineLevel="2" spans="1:34">
      <c r="A227" s="53">
        <v>220</v>
      </c>
      <c r="B227" s="53" t="s">
        <v>1976</v>
      </c>
      <c r="C227" s="53" t="s">
        <v>2121</v>
      </c>
      <c r="D227" s="93"/>
      <c r="E227" s="54" t="s">
        <v>2122</v>
      </c>
      <c r="F227" s="54" t="s">
        <v>2123</v>
      </c>
      <c r="G227" s="54" t="s">
        <v>2124</v>
      </c>
      <c r="H227" s="54" t="s">
        <v>2125</v>
      </c>
      <c r="I227" s="54" t="s">
        <v>2126</v>
      </c>
      <c r="J227" s="53" t="s">
        <v>367</v>
      </c>
      <c r="K227" s="53">
        <v>1</v>
      </c>
      <c r="L227" s="64">
        <v>320</v>
      </c>
      <c r="M227" s="64">
        <f t="shared" si="35"/>
        <v>384000</v>
      </c>
      <c r="N227" s="65">
        <v>0.026</v>
      </c>
      <c r="O227" s="64">
        <f t="shared" si="36"/>
        <v>9.36</v>
      </c>
      <c r="P227" s="64">
        <f t="shared" si="37"/>
        <v>31.2</v>
      </c>
      <c r="Q227" s="64">
        <f t="shared" si="38"/>
        <v>9984</v>
      </c>
      <c r="R227" s="64">
        <f t="shared" si="39"/>
        <v>2995.2</v>
      </c>
      <c r="S227" s="64">
        <f t="shared" si="40"/>
        <v>6988.8</v>
      </c>
      <c r="T227" s="64">
        <f t="shared" si="41"/>
        <v>6988.8</v>
      </c>
      <c r="U227" s="75">
        <v>45211</v>
      </c>
      <c r="V227" s="75">
        <v>45291</v>
      </c>
      <c r="W227" s="75">
        <v>45182.7887847222</v>
      </c>
      <c r="X227" s="53" t="s">
        <v>2127</v>
      </c>
      <c r="Y227" s="54" t="s">
        <v>2128</v>
      </c>
      <c r="Z227" s="54" t="s">
        <v>2122</v>
      </c>
      <c r="AA227" s="93"/>
      <c r="AB227" s="53" t="s">
        <v>127</v>
      </c>
      <c r="AC227" s="53">
        <v>2995.2</v>
      </c>
      <c r="AD227" s="53" t="s">
        <v>2129</v>
      </c>
      <c r="AE227" s="157" t="s">
        <v>2130</v>
      </c>
      <c r="AF227" s="53" t="s">
        <v>2131</v>
      </c>
      <c r="AG227" s="53"/>
      <c r="AH227" s="53"/>
    </row>
    <row r="228" s="38" customFormat="1" ht="33.75" outlineLevel="2" spans="1:34">
      <c r="A228" s="53">
        <v>221</v>
      </c>
      <c r="B228" s="53" t="s">
        <v>1976</v>
      </c>
      <c r="C228" s="53" t="s">
        <v>2132</v>
      </c>
      <c r="D228" s="93"/>
      <c r="E228" s="54" t="s">
        <v>2133</v>
      </c>
      <c r="F228" s="54" t="s">
        <v>2134</v>
      </c>
      <c r="G228" s="54" t="s">
        <v>2135</v>
      </c>
      <c r="H228" s="54" t="s">
        <v>1053</v>
      </c>
      <c r="I228" s="54" t="s">
        <v>2136</v>
      </c>
      <c r="J228" s="53" t="s">
        <v>367</v>
      </c>
      <c r="K228" s="53">
        <v>1</v>
      </c>
      <c r="L228" s="64">
        <v>400</v>
      </c>
      <c r="M228" s="64">
        <f t="shared" ref="M228:M268" si="42">L228*1200</f>
        <v>480000</v>
      </c>
      <c r="N228" s="65">
        <v>0.026</v>
      </c>
      <c r="O228" s="64">
        <f t="shared" ref="O228:O268" si="43">P228*0.3</f>
        <v>9.36</v>
      </c>
      <c r="P228" s="64">
        <f t="shared" ref="P228:P268" si="44">1200*N228</f>
        <v>31.2</v>
      </c>
      <c r="Q228" s="64">
        <f t="shared" ref="Q228:Q268" si="45">L228*P228</f>
        <v>12480</v>
      </c>
      <c r="R228" s="64">
        <f t="shared" ref="R228:R268" si="46">L228*O228</f>
        <v>3744</v>
      </c>
      <c r="S228" s="64">
        <f t="shared" si="40"/>
        <v>8736</v>
      </c>
      <c r="T228" s="64">
        <f t="shared" si="41"/>
        <v>8736</v>
      </c>
      <c r="U228" s="75">
        <v>45211</v>
      </c>
      <c r="V228" s="75">
        <v>45291</v>
      </c>
      <c r="W228" s="75">
        <v>45182.6858449074</v>
      </c>
      <c r="X228" s="53" t="s">
        <v>2137</v>
      </c>
      <c r="Y228" s="54" t="s">
        <v>2138</v>
      </c>
      <c r="Z228" s="54" t="s">
        <v>2133</v>
      </c>
      <c r="AA228" s="93"/>
      <c r="AB228" s="53" t="s">
        <v>2139</v>
      </c>
      <c r="AC228" s="53" t="s">
        <v>2140</v>
      </c>
      <c r="AD228" s="53" t="s">
        <v>2141</v>
      </c>
      <c r="AE228" s="53" t="s">
        <v>2142</v>
      </c>
      <c r="AF228" s="84" t="s">
        <v>2143</v>
      </c>
      <c r="AG228" s="53"/>
      <c r="AH228" s="53"/>
    </row>
    <row r="229" s="38" customFormat="1" ht="33.75" outlineLevel="2" spans="1:34">
      <c r="A229" s="53">
        <v>222</v>
      </c>
      <c r="B229" s="53" t="s">
        <v>1976</v>
      </c>
      <c r="C229" s="53" t="s">
        <v>2144</v>
      </c>
      <c r="D229" s="93"/>
      <c r="E229" s="54" t="s">
        <v>2145</v>
      </c>
      <c r="F229" s="54" t="s">
        <v>2146</v>
      </c>
      <c r="G229" s="54" t="s">
        <v>2147</v>
      </c>
      <c r="H229" s="54" t="s">
        <v>2148</v>
      </c>
      <c r="I229" s="54" t="s">
        <v>2149</v>
      </c>
      <c r="J229" s="53" t="s">
        <v>367</v>
      </c>
      <c r="K229" s="53">
        <v>1</v>
      </c>
      <c r="L229" s="64">
        <v>250</v>
      </c>
      <c r="M229" s="64">
        <f t="shared" si="42"/>
        <v>300000</v>
      </c>
      <c r="N229" s="65">
        <v>0.026</v>
      </c>
      <c r="O229" s="64">
        <f t="shared" si="43"/>
        <v>9.36</v>
      </c>
      <c r="P229" s="64">
        <f t="shared" si="44"/>
        <v>31.2</v>
      </c>
      <c r="Q229" s="64">
        <f t="shared" si="45"/>
        <v>7800</v>
      </c>
      <c r="R229" s="64">
        <f t="shared" si="46"/>
        <v>2340</v>
      </c>
      <c r="S229" s="64">
        <f t="shared" si="40"/>
        <v>5460</v>
      </c>
      <c r="T229" s="64">
        <f t="shared" si="41"/>
        <v>5460</v>
      </c>
      <c r="U229" s="75">
        <v>45211</v>
      </c>
      <c r="V229" s="75">
        <v>45291</v>
      </c>
      <c r="W229" s="75">
        <v>45182.7771064815</v>
      </c>
      <c r="X229" s="53" t="s">
        <v>2150</v>
      </c>
      <c r="Y229" s="54" t="s">
        <v>2151</v>
      </c>
      <c r="Z229" s="54" t="s">
        <v>2145</v>
      </c>
      <c r="AA229" s="93"/>
      <c r="AB229" s="53" t="s">
        <v>2152</v>
      </c>
      <c r="AC229" s="53" t="s">
        <v>2153</v>
      </c>
      <c r="AD229" s="53" t="s">
        <v>2154</v>
      </c>
      <c r="AE229" s="53" t="s">
        <v>2155</v>
      </c>
      <c r="AF229" s="84" t="s">
        <v>2156</v>
      </c>
      <c r="AG229" s="84" t="s">
        <v>2157</v>
      </c>
      <c r="AH229" s="53"/>
    </row>
    <row r="230" s="38" customFormat="1" ht="33.75" outlineLevel="2" spans="1:34">
      <c r="A230" s="53">
        <v>223</v>
      </c>
      <c r="B230" s="53" t="s">
        <v>1976</v>
      </c>
      <c r="C230" s="53" t="s">
        <v>2158</v>
      </c>
      <c r="D230" s="93"/>
      <c r="E230" s="54" t="s">
        <v>2159</v>
      </c>
      <c r="F230" s="54" t="s">
        <v>2160</v>
      </c>
      <c r="G230" s="54" t="s">
        <v>2161</v>
      </c>
      <c r="H230" s="54" t="s">
        <v>2162</v>
      </c>
      <c r="I230" s="54" t="s">
        <v>2163</v>
      </c>
      <c r="J230" s="53" t="s">
        <v>367</v>
      </c>
      <c r="K230" s="53">
        <v>1</v>
      </c>
      <c r="L230" s="64">
        <v>200</v>
      </c>
      <c r="M230" s="64">
        <f t="shared" si="42"/>
        <v>240000</v>
      </c>
      <c r="N230" s="65">
        <v>0.02</v>
      </c>
      <c r="O230" s="64">
        <f t="shared" si="43"/>
        <v>7.2</v>
      </c>
      <c r="P230" s="64">
        <f t="shared" si="44"/>
        <v>24</v>
      </c>
      <c r="Q230" s="64">
        <f t="shared" si="45"/>
        <v>4800</v>
      </c>
      <c r="R230" s="64">
        <f t="shared" si="46"/>
        <v>1440</v>
      </c>
      <c r="S230" s="64">
        <f t="shared" si="40"/>
        <v>3360</v>
      </c>
      <c r="T230" s="64">
        <f t="shared" si="41"/>
        <v>3360</v>
      </c>
      <c r="U230" s="75">
        <v>45211</v>
      </c>
      <c r="V230" s="75">
        <v>45291</v>
      </c>
      <c r="W230" s="75">
        <v>45182.7116898148</v>
      </c>
      <c r="X230" s="53" t="s">
        <v>2164</v>
      </c>
      <c r="Y230" s="54" t="s">
        <v>2165</v>
      </c>
      <c r="Z230" s="54" t="s">
        <v>2159</v>
      </c>
      <c r="AA230" s="93"/>
      <c r="AB230" s="53" t="s">
        <v>2166</v>
      </c>
      <c r="AC230" s="53">
        <v>1440</v>
      </c>
      <c r="AD230" s="53" t="s">
        <v>2167</v>
      </c>
      <c r="AE230" s="53">
        <v>53133510</v>
      </c>
      <c r="AF230" s="84" t="s">
        <v>2168</v>
      </c>
      <c r="AG230" s="53"/>
      <c r="AH230" s="53"/>
    </row>
    <row r="231" s="38" customFormat="1" ht="33.75" outlineLevel="2" spans="1:34">
      <c r="A231" s="53">
        <v>224</v>
      </c>
      <c r="B231" s="53" t="s">
        <v>1976</v>
      </c>
      <c r="C231" s="53" t="s">
        <v>2169</v>
      </c>
      <c r="D231" s="93"/>
      <c r="E231" s="54" t="s">
        <v>2170</v>
      </c>
      <c r="F231" s="54" t="s">
        <v>2171</v>
      </c>
      <c r="G231" s="54" t="s">
        <v>2172</v>
      </c>
      <c r="H231" s="54" t="s">
        <v>680</v>
      </c>
      <c r="I231" s="54" t="s">
        <v>2173</v>
      </c>
      <c r="J231" s="53" t="s">
        <v>367</v>
      </c>
      <c r="K231" s="53">
        <v>1</v>
      </c>
      <c r="L231" s="64">
        <v>150</v>
      </c>
      <c r="M231" s="64">
        <f t="shared" si="42"/>
        <v>180000</v>
      </c>
      <c r="N231" s="65">
        <v>0.024</v>
      </c>
      <c r="O231" s="64">
        <f t="shared" si="43"/>
        <v>8.64</v>
      </c>
      <c r="P231" s="64">
        <f t="shared" si="44"/>
        <v>28.8</v>
      </c>
      <c r="Q231" s="64">
        <f t="shared" si="45"/>
        <v>4320</v>
      </c>
      <c r="R231" s="64">
        <f t="shared" si="46"/>
        <v>1296</v>
      </c>
      <c r="S231" s="64">
        <f t="shared" si="40"/>
        <v>3024</v>
      </c>
      <c r="T231" s="64">
        <f t="shared" si="41"/>
        <v>3024</v>
      </c>
      <c r="U231" s="75">
        <v>45211</v>
      </c>
      <c r="V231" s="75">
        <v>45291</v>
      </c>
      <c r="W231" s="75">
        <v>45182.6648842593</v>
      </c>
      <c r="X231" s="53" t="s">
        <v>2174</v>
      </c>
      <c r="Y231" s="54" t="s">
        <v>2175</v>
      </c>
      <c r="Z231" s="54" t="s">
        <v>2170</v>
      </c>
      <c r="AA231" s="93"/>
      <c r="AB231" s="53" t="s">
        <v>2176</v>
      </c>
      <c r="AC231" s="53" t="s">
        <v>2177</v>
      </c>
      <c r="AD231" s="53" t="s">
        <v>2178</v>
      </c>
      <c r="AE231" s="53" t="s">
        <v>2179</v>
      </c>
      <c r="AF231" s="84" t="s">
        <v>2180</v>
      </c>
      <c r="AG231" s="84" t="s">
        <v>2181</v>
      </c>
      <c r="AH231" s="53"/>
    </row>
    <row r="232" s="38" customFormat="1" ht="33.75" outlineLevel="2" spans="1:34">
      <c r="A232" s="53">
        <v>225</v>
      </c>
      <c r="B232" s="53" t="s">
        <v>1976</v>
      </c>
      <c r="C232" s="53" t="s">
        <v>2182</v>
      </c>
      <c r="D232" s="93"/>
      <c r="E232" s="54" t="s">
        <v>2183</v>
      </c>
      <c r="F232" s="54" t="s">
        <v>2184</v>
      </c>
      <c r="G232" s="54" t="s">
        <v>1014</v>
      </c>
      <c r="H232" s="54" t="s">
        <v>2185</v>
      </c>
      <c r="I232" s="54" t="s">
        <v>2186</v>
      </c>
      <c r="J232" s="53" t="s">
        <v>367</v>
      </c>
      <c r="K232" s="53">
        <v>1</v>
      </c>
      <c r="L232" s="64">
        <v>200</v>
      </c>
      <c r="M232" s="64">
        <f t="shared" si="42"/>
        <v>240000</v>
      </c>
      <c r="N232" s="65">
        <v>0.02</v>
      </c>
      <c r="O232" s="64">
        <f t="shared" si="43"/>
        <v>7.2</v>
      </c>
      <c r="P232" s="64">
        <f t="shared" si="44"/>
        <v>24</v>
      </c>
      <c r="Q232" s="64">
        <f t="shared" si="45"/>
        <v>4800</v>
      </c>
      <c r="R232" s="64">
        <f t="shared" si="46"/>
        <v>1440</v>
      </c>
      <c r="S232" s="64">
        <f t="shared" si="40"/>
        <v>3360</v>
      </c>
      <c r="T232" s="64">
        <f t="shared" si="41"/>
        <v>3360</v>
      </c>
      <c r="U232" s="75">
        <v>45211</v>
      </c>
      <c r="V232" s="75">
        <v>45291</v>
      </c>
      <c r="W232" s="75">
        <v>45182.7701157407</v>
      </c>
      <c r="X232" s="53" t="s">
        <v>2187</v>
      </c>
      <c r="Y232" s="54" t="s">
        <v>2188</v>
      </c>
      <c r="Z232" s="54" t="s">
        <v>2183</v>
      </c>
      <c r="AA232" s="93"/>
      <c r="AB232" s="53" t="s">
        <v>2166</v>
      </c>
      <c r="AC232" s="53">
        <v>1440</v>
      </c>
      <c r="AD232" s="53" t="s">
        <v>2167</v>
      </c>
      <c r="AE232" s="53">
        <v>53137510</v>
      </c>
      <c r="AF232" s="84" t="s">
        <v>2189</v>
      </c>
      <c r="AG232" s="53"/>
      <c r="AH232" s="53"/>
    </row>
    <row r="233" s="38" customFormat="1" ht="56.25" outlineLevel="2" spans="1:34">
      <c r="A233" s="53">
        <v>226</v>
      </c>
      <c r="B233" s="53" t="s">
        <v>1976</v>
      </c>
      <c r="C233" s="53" t="s">
        <v>2190</v>
      </c>
      <c r="D233" s="93"/>
      <c r="E233" s="54" t="s">
        <v>2191</v>
      </c>
      <c r="F233" s="54" t="s">
        <v>2192</v>
      </c>
      <c r="G233" s="54" t="s">
        <v>2193</v>
      </c>
      <c r="H233" s="54" t="s">
        <v>2194</v>
      </c>
      <c r="I233" s="54" t="s">
        <v>2195</v>
      </c>
      <c r="J233" s="53" t="s">
        <v>367</v>
      </c>
      <c r="K233" s="53">
        <v>1</v>
      </c>
      <c r="L233" s="64">
        <v>231.21</v>
      </c>
      <c r="M233" s="64">
        <f t="shared" si="42"/>
        <v>277452</v>
      </c>
      <c r="N233" s="65">
        <v>0.02</v>
      </c>
      <c r="O233" s="64">
        <f t="shared" si="43"/>
        <v>7.2</v>
      </c>
      <c r="P233" s="64">
        <f t="shared" si="44"/>
        <v>24</v>
      </c>
      <c r="Q233" s="64">
        <f t="shared" si="45"/>
        <v>5549.04</v>
      </c>
      <c r="R233" s="64">
        <f t="shared" si="46"/>
        <v>1664.712</v>
      </c>
      <c r="S233" s="64">
        <f t="shared" si="40"/>
        <v>3884.328</v>
      </c>
      <c r="T233" s="64">
        <f t="shared" si="41"/>
        <v>3884.328</v>
      </c>
      <c r="U233" s="75">
        <v>45211</v>
      </c>
      <c r="V233" s="75">
        <v>45291</v>
      </c>
      <c r="W233" s="75">
        <v>45182.8009606482</v>
      </c>
      <c r="X233" s="53" t="s">
        <v>2196</v>
      </c>
      <c r="Y233" s="54" t="s">
        <v>2197</v>
      </c>
      <c r="Z233" s="54" t="s">
        <v>2191</v>
      </c>
      <c r="AA233" s="93"/>
      <c r="AB233" s="53" t="s">
        <v>653</v>
      </c>
      <c r="AC233" s="53">
        <v>1665</v>
      </c>
      <c r="AD233" s="53" t="s">
        <v>2198</v>
      </c>
      <c r="AE233" s="53">
        <v>57972298</v>
      </c>
      <c r="AF233" s="84" t="s">
        <v>2199</v>
      </c>
      <c r="AG233" s="53"/>
      <c r="AH233" s="53"/>
    </row>
    <row r="234" s="38" customFormat="1" ht="45" outlineLevel="2" spans="1:34">
      <c r="A234" s="53">
        <v>227</v>
      </c>
      <c r="B234" s="53" t="s">
        <v>1976</v>
      </c>
      <c r="C234" s="53" t="s">
        <v>2200</v>
      </c>
      <c r="D234" s="93"/>
      <c r="E234" s="54" t="s">
        <v>2201</v>
      </c>
      <c r="F234" s="54" t="s">
        <v>2202</v>
      </c>
      <c r="G234" s="54" t="s">
        <v>2203</v>
      </c>
      <c r="H234" s="54" t="s">
        <v>2204</v>
      </c>
      <c r="I234" s="54" t="s">
        <v>2205</v>
      </c>
      <c r="J234" s="53" t="s">
        <v>367</v>
      </c>
      <c r="K234" s="53">
        <v>1</v>
      </c>
      <c r="L234" s="64">
        <v>219.18</v>
      </c>
      <c r="M234" s="64">
        <f t="shared" si="42"/>
        <v>263016</v>
      </c>
      <c r="N234" s="65">
        <v>0.02</v>
      </c>
      <c r="O234" s="64">
        <f t="shared" si="43"/>
        <v>7.2</v>
      </c>
      <c r="P234" s="64">
        <f t="shared" si="44"/>
        <v>24</v>
      </c>
      <c r="Q234" s="64">
        <f t="shared" si="45"/>
        <v>5260.32</v>
      </c>
      <c r="R234" s="64">
        <f t="shared" si="46"/>
        <v>1578.096</v>
      </c>
      <c r="S234" s="64">
        <f t="shared" si="40"/>
        <v>3682.224</v>
      </c>
      <c r="T234" s="64">
        <f t="shared" si="41"/>
        <v>3682.224</v>
      </c>
      <c r="U234" s="75">
        <v>45211</v>
      </c>
      <c r="V234" s="75">
        <v>45291</v>
      </c>
      <c r="W234" s="75">
        <v>45182.6405902778</v>
      </c>
      <c r="X234" s="53" t="s">
        <v>2206</v>
      </c>
      <c r="Y234" s="54" t="s">
        <v>2207</v>
      </c>
      <c r="Z234" s="54" t="s">
        <v>2201</v>
      </c>
      <c r="AA234" s="93"/>
      <c r="AB234" s="53" t="s">
        <v>2044</v>
      </c>
      <c r="AC234" s="53">
        <v>4570</v>
      </c>
      <c r="AD234" s="53" t="s">
        <v>2208</v>
      </c>
      <c r="AE234" s="53">
        <v>55009000</v>
      </c>
      <c r="AF234" s="84" t="s">
        <v>2209</v>
      </c>
      <c r="AG234" s="53"/>
      <c r="AH234" s="53"/>
    </row>
    <row r="235" s="38" customFormat="1" ht="45" outlineLevel="2" spans="1:34">
      <c r="A235" s="53">
        <v>228</v>
      </c>
      <c r="B235" s="53" t="s">
        <v>1976</v>
      </c>
      <c r="C235" s="53" t="s">
        <v>2210</v>
      </c>
      <c r="D235" s="93"/>
      <c r="E235" s="54" t="s">
        <v>2211</v>
      </c>
      <c r="F235" s="54" t="s">
        <v>2212</v>
      </c>
      <c r="G235" s="54" t="s">
        <v>2213</v>
      </c>
      <c r="H235" s="54" t="s">
        <v>2214</v>
      </c>
      <c r="I235" s="54" t="s">
        <v>2215</v>
      </c>
      <c r="J235" s="53" t="s">
        <v>367</v>
      </c>
      <c r="K235" s="53">
        <v>1</v>
      </c>
      <c r="L235" s="64">
        <v>273.88</v>
      </c>
      <c r="M235" s="64">
        <f t="shared" si="42"/>
        <v>328656</v>
      </c>
      <c r="N235" s="65">
        <v>0.02</v>
      </c>
      <c r="O235" s="64">
        <f t="shared" si="43"/>
        <v>7.2</v>
      </c>
      <c r="P235" s="64">
        <f t="shared" si="44"/>
        <v>24</v>
      </c>
      <c r="Q235" s="64">
        <f t="shared" si="45"/>
        <v>6573.12</v>
      </c>
      <c r="R235" s="64">
        <f t="shared" si="46"/>
        <v>1971.936</v>
      </c>
      <c r="S235" s="64">
        <f t="shared" si="40"/>
        <v>4601.184</v>
      </c>
      <c r="T235" s="64">
        <f t="shared" si="41"/>
        <v>4601.184</v>
      </c>
      <c r="U235" s="75">
        <v>45211</v>
      </c>
      <c r="V235" s="75">
        <v>45291</v>
      </c>
      <c r="W235" s="75">
        <v>45182.6834722222</v>
      </c>
      <c r="X235" s="53" t="s">
        <v>2216</v>
      </c>
      <c r="Y235" s="54" t="s">
        <v>2217</v>
      </c>
      <c r="Z235" s="54" t="s">
        <v>2211</v>
      </c>
      <c r="AA235" s="93"/>
      <c r="AB235" s="53" t="s">
        <v>2044</v>
      </c>
      <c r="AC235" s="53">
        <v>5710</v>
      </c>
      <c r="AD235" s="53" t="s">
        <v>2208</v>
      </c>
      <c r="AE235" s="53">
        <v>55011000</v>
      </c>
      <c r="AF235" s="84" t="s">
        <v>2218</v>
      </c>
      <c r="AG235" s="53"/>
      <c r="AH235" s="53"/>
    </row>
    <row r="236" s="38" customFormat="1" ht="45" outlineLevel="2" spans="1:34">
      <c r="A236" s="53">
        <v>229</v>
      </c>
      <c r="B236" s="53" t="s">
        <v>1976</v>
      </c>
      <c r="C236" s="53" t="s">
        <v>2219</v>
      </c>
      <c r="D236" s="93"/>
      <c r="E236" s="54" t="s">
        <v>2220</v>
      </c>
      <c r="F236" s="54" t="s">
        <v>2221</v>
      </c>
      <c r="G236" s="54" t="s">
        <v>2222</v>
      </c>
      <c r="H236" s="54" t="s">
        <v>2223</v>
      </c>
      <c r="I236" s="54" t="s">
        <v>2224</v>
      </c>
      <c r="J236" s="53" t="s">
        <v>367</v>
      </c>
      <c r="K236" s="53">
        <v>1</v>
      </c>
      <c r="L236" s="64">
        <v>166.8</v>
      </c>
      <c r="M236" s="64">
        <f t="shared" si="42"/>
        <v>200160</v>
      </c>
      <c r="N236" s="65">
        <v>0.02</v>
      </c>
      <c r="O236" s="64">
        <f t="shared" si="43"/>
        <v>7.2</v>
      </c>
      <c r="P236" s="64">
        <f t="shared" si="44"/>
        <v>24</v>
      </c>
      <c r="Q236" s="64">
        <f t="shared" si="45"/>
        <v>4003.2</v>
      </c>
      <c r="R236" s="64">
        <f t="shared" si="46"/>
        <v>1200.96</v>
      </c>
      <c r="S236" s="64">
        <f t="shared" ref="S236:S268" si="47">T236</f>
        <v>2802.24</v>
      </c>
      <c r="T236" s="64">
        <f t="shared" si="41"/>
        <v>2802.24</v>
      </c>
      <c r="U236" s="75">
        <v>45211</v>
      </c>
      <c r="V236" s="75">
        <v>45291</v>
      </c>
      <c r="W236" s="75">
        <v>45182.6975462963</v>
      </c>
      <c r="X236" s="53" t="s">
        <v>2225</v>
      </c>
      <c r="Y236" s="54" t="s">
        <v>2226</v>
      </c>
      <c r="Z236" s="54" t="s">
        <v>2220</v>
      </c>
      <c r="AA236" s="93"/>
      <c r="AB236" s="53" t="s">
        <v>653</v>
      </c>
      <c r="AC236" s="53">
        <v>1200.96</v>
      </c>
      <c r="AD236" s="53" t="s">
        <v>2220</v>
      </c>
      <c r="AE236" s="53">
        <v>46231881</v>
      </c>
      <c r="AF236" s="84" t="s">
        <v>2227</v>
      </c>
      <c r="AG236" s="53"/>
      <c r="AH236" s="53"/>
    </row>
    <row r="237" s="38" customFormat="1" ht="33.75" outlineLevel="2" spans="1:34">
      <c r="A237" s="53">
        <v>230</v>
      </c>
      <c r="B237" s="53" t="s">
        <v>1976</v>
      </c>
      <c r="C237" s="53" t="s">
        <v>2228</v>
      </c>
      <c r="D237" s="93"/>
      <c r="E237" s="54" t="s">
        <v>1445</v>
      </c>
      <c r="F237" s="54" t="s">
        <v>2229</v>
      </c>
      <c r="G237" s="54" t="s">
        <v>1447</v>
      </c>
      <c r="H237" s="54" t="s">
        <v>1448</v>
      </c>
      <c r="I237" s="54" t="s">
        <v>1449</v>
      </c>
      <c r="J237" s="53" t="s">
        <v>367</v>
      </c>
      <c r="K237" s="53">
        <v>1</v>
      </c>
      <c r="L237" s="64">
        <v>300</v>
      </c>
      <c r="M237" s="64">
        <f t="shared" si="42"/>
        <v>360000</v>
      </c>
      <c r="N237" s="65">
        <v>0.02</v>
      </c>
      <c r="O237" s="64">
        <f t="shared" si="43"/>
        <v>7.2</v>
      </c>
      <c r="P237" s="64">
        <f t="shared" si="44"/>
        <v>24</v>
      </c>
      <c r="Q237" s="64">
        <f t="shared" si="45"/>
        <v>7200</v>
      </c>
      <c r="R237" s="64">
        <f t="shared" si="46"/>
        <v>2160</v>
      </c>
      <c r="S237" s="64">
        <f t="shared" si="47"/>
        <v>5040</v>
      </c>
      <c r="T237" s="64">
        <f t="shared" si="41"/>
        <v>5040</v>
      </c>
      <c r="U237" s="75">
        <v>45211</v>
      </c>
      <c r="V237" s="75">
        <v>45291</v>
      </c>
      <c r="W237" s="75">
        <v>45182.6602199074</v>
      </c>
      <c r="X237" s="53" t="s">
        <v>2230</v>
      </c>
      <c r="Y237" s="54" t="s">
        <v>2231</v>
      </c>
      <c r="Z237" s="54" t="s">
        <v>1445</v>
      </c>
      <c r="AA237" s="93"/>
      <c r="AB237" s="53" t="s">
        <v>533</v>
      </c>
      <c r="AC237" s="53">
        <v>2160</v>
      </c>
      <c r="AD237" s="53" t="s">
        <v>1445</v>
      </c>
      <c r="AE237" s="53">
        <v>87471790</v>
      </c>
      <c r="AF237" s="84" t="s">
        <v>2232</v>
      </c>
      <c r="AG237" s="53"/>
      <c r="AH237" s="53"/>
    </row>
    <row r="238" s="38" customFormat="1" ht="33.75" outlineLevel="2" spans="1:34">
      <c r="A238" s="53">
        <v>231</v>
      </c>
      <c r="B238" s="53" t="s">
        <v>1976</v>
      </c>
      <c r="C238" s="53" t="s">
        <v>2233</v>
      </c>
      <c r="D238" s="93"/>
      <c r="E238" s="54" t="s">
        <v>2234</v>
      </c>
      <c r="F238" s="54" t="s">
        <v>2235</v>
      </c>
      <c r="G238" s="54" t="s">
        <v>2203</v>
      </c>
      <c r="H238" s="54" t="s">
        <v>2236</v>
      </c>
      <c r="I238" s="54" t="s">
        <v>2237</v>
      </c>
      <c r="J238" s="53" t="s">
        <v>367</v>
      </c>
      <c r="K238" s="53">
        <v>1</v>
      </c>
      <c r="L238" s="64">
        <v>250</v>
      </c>
      <c r="M238" s="64">
        <f t="shared" si="42"/>
        <v>300000</v>
      </c>
      <c r="N238" s="65">
        <v>0.02</v>
      </c>
      <c r="O238" s="64">
        <f t="shared" si="43"/>
        <v>7.2</v>
      </c>
      <c r="P238" s="64">
        <f t="shared" si="44"/>
        <v>24</v>
      </c>
      <c r="Q238" s="64">
        <f t="shared" si="45"/>
        <v>6000</v>
      </c>
      <c r="R238" s="64">
        <f t="shared" si="46"/>
        <v>1800</v>
      </c>
      <c r="S238" s="64">
        <f t="shared" si="47"/>
        <v>4200</v>
      </c>
      <c r="T238" s="64">
        <f t="shared" si="41"/>
        <v>4200</v>
      </c>
      <c r="U238" s="75">
        <v>45211</v>
      </c>
      <c r="V238" s="75">
        <v>45291</v>
      </c>
      <c r="W238" s="75">
        <v>45182.6334490741</v>
      </c>
      <c r="X238" s="53" t="s">
        <v>2238</v>
      </c>
      <c r="Y238" s="54" t="s">
        <v>2239</v>
      </c>
      <c r="Z238" s="54" t="s">
        <v>2234</v>
      </c>
      <c r="AA238" s="93"/>
      <c r="AB238" s="53" t="s">
        <v>653</v>
      </c>
      <c r="AC238" s="53">
        <v>1800</v>
      </c>
      <c r="AD238" s="53" t="s">
        <v>2129</v>
      </c>
      <c r="AE238" s="53">
        <v>28630303</v>
      </c>
      <c r="AF238" s="84" t="s">
        <v>2240</v>
      </c>
      <c r="AG238" s="53"/>
      <c r="AH238" s="53"/>
    </row>
    <row r="239" s="38" customFormat="1" ht="33.75" outlineLevel="2" spans="1:34">
      <c r="A239" s="53">
        <v>232</v>
      </c>
      <c r="B239" s="53" t="s">
        <v>1976</v>
      </c>
      <c r="C239" s="53" t="s">
        <v>2241</v>
      </c>
      <c r="D239" s="93"/>
      <c r="E239" s="54" t="s">
        <v>1251</v>
      </c>
      <c r="F239" s="54" t="s">
        <v>2242</v>
      </c>
      <c r="G239" s="54" t="s">
        <v>1253</v>
      </c>
      <c r="H239" s="54" t="s">
        <v>1254</v>
      </c>
      <c r="I239" s="54" t="s">
        <v>1255</v>
      </c>
      <c r="J239" s="53" t="s">
        <v>367</v>
      </c>
      <c r="K239" s="53">
        <v>1</v>
      </c>
      <c r="L239" s="64">
        <v>800</v>
      </c>
      <c r="M239" s="64">
        <f t="shared" si="42"/>
        <v>960000</v>
      </c>
      <c r="N239" s="65">
        <v>0.026</v>
      </c>
      <c r="O239" s="64">
        <f t="shared" si="43"/>
        <v>9.36</v>
      </c>
      <c r="P239" s="64">
        <f t="shared" si="44"/>
        <v>31.2</v>
      </c>
      <c r="Q239" s="64">
        <f t="shared" si="45"/>
        <v>24960</v>
      </c>
      <c r="R239" s="64">
        <f t="shared" si="46"/>
        <v>7488</v>
      </c>
      <c r="S239" s="64">
        <f t="shared" si="47"/>
        <v>17472</v>
      </c>
      <c r="T239" s="64">
        <f t="shared" si="41"/>
        <v>17472</v>
      </c>
      <c r="U239" s="75">
        <v>45211</v>
      </c>
      <c r="V239" s="75">
        <v>45291</v>
      </c>
      <c r="W239" s="75">
        <v>45182.7067592593</v>
      </c>
      <c r="X239" s="53" t="s">
        <v>2243</v>
      </c>
      <c r="Y239" s="54" t="s">
        <v>2244</v>
      </c>
      <c r="Z239" s="54" t="s">
        <v>1251</v>
      </c>
      <c r="AA239" s="93"/>
      <c r="AB239" s="53" t="s">
        <v>514</v>
      </c>
      <c r="AC239" s="53">
        <v>7488</v>
      </c>
      <c r="AD239" s="53" t="s">
        <v>1251</v>
      </c>
      <c r="AE239" s="53">
        <v>37874152</v>
      </c>
      <c r="AF239" s="84" t="s">
        <v>2245</v>
      </c>
      <c r="AG239" s="53"/>
      <c r="AH239" s="53"/>
    </row>
    <row r="240" s="38" customFormat="1" ht="33.75" outlineLevel="2" spans="1:34">
      <c r="A240" s="53">
        <v>233</v>
      </c>
      <c r="B240" s="53" t="s">
        <v>1976</v>
      </c>
      <c r="C240" s="53" t="s">
        <v>2246</v>
      </c>
      <c r="D240" s="93"/>
      <c r="E240" s="54" t="s">
        <v>2247</v>
      </c>
      <c r="F240" s="54" t="s">
        <v>2248</v>
      </c>
      <c r="G240" s="54" t="s">
        <v>2249</v>
      </c>
      <c r="H240" s="54" t="s">
        <v>2250</v>
      </c>
      <c r="I240" s="54" t="s">
        <v>2251</v>
      </c>
      <c r="J240" s="53" t="s">
        <v>367</v>
      </c>
      <c r="K240" s="53">
        <v>1</v>
      </c>
      <c r="L240" s="64">
        <v>400</v>
      </c>
      <c r="M240" s="64">
        <f t="shared" si="42"/>
        <v>480000</v>
      </c>
      <c r="N240" s="65">
        <v>0.02</v>
      </c>
      <c r="O240" s="64">
        <f t="shared" si="43"/>
        <v>7.2</v>
      </c>
      <c r="P240" s="64">
        <f t="shared" si="44"/>
        <v>24</v>
      </c>
      <c r="Q240" s="64">
        <f t="shared" si="45"/>
        <v>9600</v>
      </c>
      <c r="R240" s="64">
        <f t="shared" si="46"/>
        <v>2880</v>
      </c>
      <c r="S240" s="64">
        <f t="shared" si="47"/>
        <v>6720</v>
      </c>
      <c r="T240" s="64">
        <f t="shared" si="41"/>
        <v>6720</v>
      </c>
      <c r="U240" s="75">
        <v>45211</v>
      </c>
      <c r="V240" s="75">
        <v>45291</v>
      </c>
      <c r="W240" s="75">
        <v>45182.7631481482</v>
      </c>
      <c r="X240" s="53" t="s">
        <v>2252</v>
      </c>
      <c r="Y240" s="54" t="s">
        <v>2253</v>
      </c>
      <c r="Z240" s="54" t="s">
        <v>2247</v>
      </c>
      <c r="AA240" s="93"/>
      <c r="AB240" s="53" t="s">
        <v>138</v>
      </c>
      <c r="AC240" s="53">
        <v>2880</v>
      </c>
      <c r="AD240" s="53" t="s">
        <v>2129</v>
      </c>
      <c r="AE240" s="53">
        <v>65627319</v>
      </c>
      <c r="AF240" s="84" t="s">
        <v>2254</v>
      </c>
      <c r="AG240" s="53"/>
      <c r="AH240" s="53"/>
    </row>
    <row r="241" s="38" customFormat="1" ht="67.5" outlineLevel="2" spans="1:34">
      <c r="A241" s="53">
        <v>234</v>
      </c>
      <c r="B241" s="53" t="s">
        <v>1976</v>
      </c>
      <c r="C241" s="53" t="s">
        <v>2255</v>
      </c>
      <c r="D241" s="93"/>
      <c r="E241" s="54" t="s">
        <v>2256</v>
      </c>
      <c r="F241" s="54" t="s">
        <v>2257</v>
      </c>
      <c r="G241" s="54" t="s">
        <v>2258</v>
      </c>
      <c r="H241" s="54" t="s">
        <v>2259</v>
      </c>
      <c r="I241" s="54" t="s">
        <v>2260</v>
      </c>
      <c r="J241" s="53" t="s">
        <v>367</v>
      </c>
      <c r="K241" s="53">
        <v>1</v>
      </c>
      <c r="L241" s="64">
        <v>350</v>
      </c>
      <c r="M241" s="64">
        <f t="shared" si="42"/>
        <v>420000</v>
      </c>
      <c r="N241" s="65">
        <v>0.02</v>
      </c>
      <c r="O241" s="64">
        <f t="shared" si="43"/>
        <v>7.2</v>
      </c>
      <c r="P241" s="64">
        <f t="shared" si="44"/>
        <v>24</v>
      </c>
      <c r="Q241" s="64">
        <f t="shared" si="45"/>
        <v>8400</v>
      </c>
      <c r="R241" s="64">
        <f t="shared" si="46"/>
        <v>2520</v>
      </c>
      <c r="S241" s="64">
        <f t="shared" si="47"/>
        <v>5880</v>
      </c>
      <c r="T241" s="64">
        <f t="shared" si="41"/>
        <v>5880</v>
      </c>
      <c r="U241" s="75">
        <v>45211</v>
      </c>
      <c r="V241" s="75">
        <v>45291</v>
      </c>
      <c r="W241" s="75">
        <v>45182.7724305556</v>
      </c>
      <c r="X241" s="53" t="s">
        <v>2261</v>
      </c>
      <c r="Y241" s="54" t="s">
        <v>2262</v>
      </c>
      <c r="Z241" s="54" t="s">
        <v>2256</v>
      </c>
      <c r="AA241" s="93"/>
      <c r="AB241" s="53" t="s">
        <v>618</v>
      </c>
      <c r="AC241" s="64">
        <v>2520</v>
      </c>
      <c r="AD241" s="53" t="s">
        <v>2256</v>
      </c>
      <c r="AE241" s="53">
        <v>41533771</v>
      </c>
      <c r="AF241" s="84" t="s">
        <v>2263</v>
      </c>
      <c r="AG241" s="53"/>
      <c r="AH241" s="53"/>
    </row>
    <row r="242" s="38" customFormat="1" ht="33.75" outlineLevel="2" spans="1:34">
      <c r="A242" s="53">
        <v>235</v>
      </c>
      <c r="B242" s="53" t="s">
        <v>1976</v>
      </c>
      <c r="C242" s="53" t="s">
        <v>2264</v>
      </c>
      <c r="D242" s="93"/>
      <c r="E242" s="54" t="s">
        <v>2265</v>
      </c>
      <c r="F242" s="54" t="s">
        <v>2266</v>
      </c>
      <c r="G242" s="54" t="s">
        <v>2267</v>
      </c>
      <c r="H242" s="54" t="s">
        <v>2268</v>
      </c>
      <c r="I242" s="54" t="s">
        <v>2269</v>
      </c>
      <c r="J242" s="53" t="s">
        <v>367</v>
      </c>
      <c r="K242" s="53">
        <v>1</v>
      </c>
      <c r="L242" s="64">
        <v>1630</v>
      </c>
      <c r="M242" s="64">
        <f t="shared" si="42"/>
        <v>1956000</v>
      </c>
      <c r="N242" s="65">
        <v>0.02</v>
      </c>
      <c r="O242" s="64">
        <f t="shared" si="43"/>
        <v>7.2</v>
      </c>
      <c r="P242" s="64">
        <f t="shared" si="44"/>
        <v>24</v>
      </c>
      <c r="Q242" s="64">
        <f t="shared" si="45"/>
        <v>39120</v>
      </c>
      <c r="R242" s="64">
        <f t="shared" si="46"/>
        <v>11736</v>
      </c>
      <c r="S242" s="64">
        <f t="shared" si="47"/>
        <v>27384</v>
      </c>
      <c r="T242" s="64">
        <f t="shared" si="41"/>
        <v>27384</v>
      </c>
      <c r="U242" s="75">
        <v>45211</v>
      </c>
      <c r="V242" s="75">
        <v>45291</v>
      </c>
      <c r="W242" s="75">
        <v>45182.6499652778</v>
      </c>
      <c r="X242" s="53" t="s">
        <v>2270</v>
      </c>
      <c r="Y242" s="54" t="s">
        <v>2271</v>
      </c>
      <c r="Z242" s="54" t="s">
        <v>2265</v>
      </c>
      <c r="AA242" s="93"/>
      <c r="AB242" s="53" t="s">
        <v>390</v>
      </c>
      <c r="AC242" s="53">
        <v>11736</v>
      </c>
      <c r="AD242" s="53" t="s">
        <v>2265</v>
      </c>
      <c r="AE242" s="157" t="s">
        <v>2272</v>
      </c>
      <c r="AF242" s="84" t="s">
        <v>2273</v>
      </c>
      <c r="AG242" s="53"/>
      <c r="AH242" s="53"/>
    </row>
    <row r="243" s="38" customFormat="1" ht="67.5" outlineLevel="2" spans="1:34">
      <c r="A243" s="53">
        <v>236</v>
      </c>
      <c r="B243" s="53" t="s">
        <v>1976</v>
      </c>
      <c r="C243" s="53" t="s">
        <v>2274</v>
      </c>
      <c r="D243" s="93"/>
      <c r="E243" s="54" t="s">
        <v>2275</v>
      </c>
      <c r="F243" s="54" t="s">
        <v>2276</v>
      </c>
      <c r="G243" s="54" t="s">
        <v>2277</v>
      </c>
      <c r="H243" s="54" t="s">
        <v>1107</v>
      </c>
      <c r="I243" s="54" t="s">
        <v>2278</v>
      </c>
      <c r="J243" s="53" t="s">
        <v>367</v>
      </c>
      <c r="K243" s="53">
        <v>1</v>
      </c>
      <c r="L243" s="64">
        <v>600</v>
      </c>
      <c r="M243" s="64">
        <f t="shared" si="42"/>
        <v>720000</v>
      </c>
      <c r="N243" s="65">
        <v>0.02</v>
      </c>
      <c r="O243" s="64">
        <f t="shared" si="43"/>
        <v>7.2</v>
      </c>
      <c r="P243" s="64">
        <f t="shared" si="44"/>
        <v>24</v>
      </c>
      <c r="Q243" s="64">
        <f t="shared" si="45"/>
        <v>14400</v>
      </c>
      <c r="R243" s="64">
        <f t="shared" si="46"/>
        <v>4320</v>
      </c>
      <c r="S243" s="64">
        <f t="shared" si="47"/>
        <v>10080</v>
      </c>
      <c r="T243" s="64">
        <f t="shared" si="41"/>
        <v>10080</v>
      </c>
      <c r="U243" s="75">
        <v>45211</v>
      </c>
      <c r="V243" s="75">
        <v>45291</v>
      </c>
      <c r="W243" s="75">
        <v>45183.4220949074</v>
      </c>
      <c r="X243" s="53" t="s">
        <v>2279</v>
      </c>
      <c r="Y243" s="54" t="s">
        <v>2280</v>
      </c>
      <c r="Z243" s="54" t="s">
        <v>2275</v>
      </c>
      <c r="AA243" s="93"/>
      <c r="AB243" s="53" t="s">
        <v>464</v>
      </c>
      <c r="AC243" s="53">
        <v>4320</v>
      </c>
      <c r="AD243" s="53" t="s">
        <v>2275</v>
      </c>
      <c r="AE243" s="53">
        <v>13884712</v>
      </c>
      <c r="AF243" s="84" t="s">
        <v>2281</v>
      </c>
      <c r="AG243" s="53"/>
      <c r="AH243" s="53"/>
    </row>
    <row r="244" s="38" customFormat="1" ht="33.75" outlineLevel="2" spans="1:34">
      <c r="A244" s="53">
        <v>237</v>
      </c>
      <c r="B244" s="53" t="s">
        <v>1976</v>
      </c>
      <c r="C244" s="53" t="s">
        <v>2282</v>
      </c>
      <c r="D244" s="93"/>
      <c r="E244" s="54" t="s">
        <v>2283</v>
      </c>
      <c r="F244" s="54" t="s">
        <v>2284</v>
      </c>
      <c r="G244" s="54" t="s">
        <v>2285</v>
      </c>
      <c r="H244" s="54" t="s">
        <v>2286</v>
      </c>
      <c r="I244" s="54" t="s">
        <v>2287</v>
      </c>
      <c r="J244" s="53" t="s">
        <v>367</v>
      </c>
      <c r="K244" s="53">
        <v>1</v>
      </c>
      <c r="L244" s="64">
        <v>450</v>
      </c>
      <c r="M244" s="64">
        <f t="shared" si="42"/>
        <v>540000</v>
      </c>
      <c r="N244" s="65">
        <v>0.02</v>
      </c>
      <c r="O244" s="64">
        <f t="shared" si="43"/>
        <v>7.2</v>
      </c>
      <c r="P244" s="64">
        <f t="shared" si="44"/>
        <v>24</v>
      </c>
      <c r="Q244" s="64">
        <f t="shared" si="45"/>
        <v>10800</v>
      </c>
      <c r="R244" s="64">
        <f t="shared" si="46"/>
        <v>3240</v>
      </c>
      <c r="S244" s="64">
        <f t="shared" si="47"/>
        <v>7560</v>
      </c>
      <c r="T244" s="64">
        <f t="shared" si="41"/>
        <v>7560</v>
      </c>
      <c r="U244" s="75">
        <v>45211</v>
      </c>
      <c r="V244" s="75">
        <v>45291</v>
      </c>
      <c r="W244" s="75">
        <v>45182.7984606481</v>
      </c>
      <c r="X244" s="53" t="s">
        <v>2288</v>
      </c>
      <c r="Y244" s="54" t="s">
        <v>2289</v>
      </c>
      <c r="Z244" s="54" t="s">
        <v>2283</v>
      </c>
      <c r="AA244" s="93"/>
      <c r="AB244" s="53" t="s">
        <v>175</v>
      </c>
      <c r="AC244" s="53">
        <v>3240</v>
      </c>
      <c r="AD244" s="53" t="s">
        <v>2290</v>
      </c>
      <c r="AE244" s="53">
        <v>12655896</v>
      </c>
      <c r="AF244" s="84" t="s">
        <v>2291</v>
      </c>
      <c r="AG244" s="53"/>
      <c r="AH244" s="53"/>
    </row>
    <row r="245" s="38" customFormat="1" ht="33.75" outlineLevel="2" spans="1:34">
      <c r="A245" s="53">
        <v>238</v>
      </c>
      <c r="B245" s="53" t="s">
        <v>1976</v>
      </c>
      <c r="C245" s="53" t="s">
        <v>2292</v>
      </c>
      <c r="D245" s="93"/>
      <c r="E245" s="54" t="s">
        <v>2293</v>
      </c>
      <c r="F245" s="54" t="s">
        <v>2294</v>
      </c>
      <c r="G245" s="54" t="s">
        <v>2295</v>
      </c>
      <c r="H245" s="54" t="s">
        <v>2296</v>
      </c>
      <c r="I245" s="54" t="s">
        <v>2297</v>
      </c>
      <c r="J245" s="53" t="s">
        <v>367</v>
      </c>
      <c r="K245" s="53">
        <v>1</v>
      </c>
      <c r="L245" s="64">
        <v>270</v>
      </c>
      <c r="M245" s="64">
        <f t="shared" si="42"/>
        <v>324000</v>
      </c>
      <c r="N245" s="65">
        <v>0.02</v>
      </c>
      <c r="O245" s="64">
        <f t="shared" si="43"/>
        <v>7.2</v>
      </c>
      <c r="P245" s="64">
        <f t="shared" si="44"/>
        <v>24</v>
      </c>
      <c r="Q245" s="64">
        <f t="shared" si="45"/>
        <v>6480</v>
      </c>
      <c r="R245" s="64">
        <f t="shared" si="46"/>
        <v>1944</v>
      </c>
      <c r="S245" s="64">
        <f t="shared" si="47"/>
        <v>4536</v>
      </c>
      <c r="T245" s="64">
        <f t="shared" si="41"/>
        <v>4536</v>
      </c>
      <c r="U245" s="75">
        <v>45211</v>
      </c>
      <c r="V245" s="75">
        <v>45291</v>
      </c>
      <c r="W245" s="75">
        <v>45182.7794444444</v>
      </c>
      <c r="X245" s="53" t="s">
        <v>2298</v>
      </c>
      <c r="Y245" s="54" t="s">
        <v>2299</v>
      </c>
      <c r="Z245" s="54" t="s">
        <v>2293</v>
      </c>
      <c r="AA245" s="93"/>
      <c r="AB245" s="53" t="s">
        <v>455</v>
      </c>
      <c r="AC245" s="85">
        <v>1944</v>
      </c>
      <c r="AD245" s="53" t="s">
        <v>2300</v>
      </c>
      <c r="AE245" s="53">
        <v>51399735</v>
      </c>
      <c r="AF245" s="84" t="s">
        <v>2301</v>
      </c>
      <c r="AG245" s="53"/>
      <c r="AH245" s="53"/>
    </row>
    <row r="246" s="38" customFormat="1" ht="56.25" outlineLevel="2" spans="1:34">
      <c r="A246" s="53">
        <v>239</v>
      </c>
      <c r="B246" s="53" t="s">
        <v>1976</v>
      </c>
      <c r="C246" s="53" t="s">
        <v>2302</v>
      </c>
      <c r="D246" s="93"/>
      <c r="E246" s="54" t="s">
        <v>2303</v>
      </c>
      <c r="F246" s="54" t="s">
        <v>2304</v>
      </c>
      <c r="G246" s="54" t="s">
        <v>1253</v>
      </c>
      <c r="H246" s="54" t="s">
        <v>1254</v>
      </c>
      <c r="I246" s="54" t="s">
        <v>2305</v>
      </c>
      <c r="J246" s="53" t="s">
        <v>367</v>
      </c>
      <c r="K246" s="53">
        <v>1</v>
      </c>
      <c r="L246" s="64">
        <v>650</v>
      </c>
      <c r="M246" s="64">
        <f t="shared" si="42"/>
        <v>780000</v>
      </c>
      <c r="N246" s="65">
        <v>0.02</v>
      </c>
      <c r="O246" s="64">
        <f t="shared" si="43"/>
        <v>7.2</v>
      </c>
      <c r="P246" s="64">
        <f t="shared" si="44"/>
        <v>24</v>
      </c>
      <c r="Q246" s="64">
        <f t="shared" si="45"/>
        <v>15600</v>
      </c>
      <c r="R246" s="64">
        <f t="shared" si="46"/>
        <v>4680</v>
      </c>
      <c r="S246" s="64">
        <f t="shared" si="47"/>
        <v>10920</v>
      </c>
      <c r="T246" s="64">
        <f t="shared" si="41"/>
        <v>10920</v>
      </c>
      <c r="U246" s="75">
        <v>45211</v>
      </c>
      <c r="V246" s="75">
        <v>45291</v>
      </c>
      <c r="W246" s="75">
        <v>45182.6429282407</v>
      </c>
      <c r="X246" s="53" t="s">
        <v>2306</v>
      </c>
      <c r="Y246" s="54" t="s">
        <v>2307</v>
      </c>
      <c r="Z246" s="54" t="s">
        <v>2303</v>
      </c>
      <c r="AA246" s="93"/>
      <c r="AB246" s="53" t="s">
        <v>138</v>
      </c>
      <c r="AC246" s="53">
        <v>4680</v>
      </c>
      <c r="AD246" s="53" t="s">
        <v>2129</v>
      </c>
      <c r="AE246" s="53">
        <v>66076888</v>
      </c>
      <c r="AF246" s="84" t="s">
        <v>2308</v>
      </c>
      <c r="AG246" s="53"/>
      <c r="AH246" s="53"/>
    </row>
    <row r="247" s="38" customFormat="1" ht="33.75" outlineLevel="2" spans="1:34">
      <c r="A247" s="53">
        <v>240</v>
      </c>
      <c r="B247" s="53" t="s">
        <v>1976</v>
      </c>
      <c r="C247" s="53" t="s">
        <v>2309</v>
      </c>
      <c r="D247" s="93"/>
      <c r="E247" s="54" t="s">
        <v>2310</v>
      </c>
      <c r="F247" s="54" t="s">
        <v>2311</v>
      </c>
      <c r="G247" s="54" t="s">
        <v>2312</v>
      </c>
      <c r="H247" s="54" t="s">
        <v>2313</v>
      </c>
      <c r="I247" s="54" t="s">
        <v>2314</v>
      </c>
      <c r="J247" s="53" t="s">
        <v>367</v>
      </c>
      <c r="K247" s="53">
        <v>1</v>
      </c>
      <c r="L247" s="64">
        <v>200</v>
      </c>
      <c r="M247" s="64">
        <f t="shared" si="42"/>
        <v>240000</v>
      </c>
      <c r="N247" s="65">
        <v>0.02</v>
      </c>
      <c r="O247" s="64">
        <f t="shared" si="43"/>
        <v>7.2</v>
      </c>
      <c r="P247" s="64">
        <f t="shared" si="44"/>
        <v>24</v>
      </c>
      <c r="Q247" s="64">
        <f t="shared" si="45"/>
        <v>4800</v>
      </c>
      <c r="R247" s="64">
        <f t="shared" si="46"/>
        <v>1440</v>
      </c>
      <c r="S247" s="64">
        <f t="shared" si="47"/>
        <v>3360</v>
      </c>
      <c r="T247" s="64">
        <f t="shared" si="41"/>
        <v>3360</v>
      </c>
      <c r="U247" s="75">
        <v>45211</v>
      </c>
      <c r="V247" s="75">
        <v>45291</v>
      </c>
      <c r="W247" s="75">
        <v>45182.6999074074</v>
      </c>
      <c r="X247" s="53" t="s">
        <v>2315</v>
      </c>
      <c r="Y247" s="54" t="s">
        <v>2316</v>
      </c>
      <c r="Z247" s="54" t="s">
        <v>2310</v>
      </c>
      <c r="AA247" s="93"/>
      <c r="AB247" s="53" t="s">
        <v>2317</v>
      </c>
      <c r="AC247" s="53" t="s">
        <v>2318</v>
      </c>
      <c r="AD247" s="53" t="s">
        <v>2310</v>
      </c>
      <c r="AE247" s="53" t="s">
        <v>2319</v>
      </c>
      <c r="AF247" s="84" t="s">
        <v>2320</v>
      </c>
      <c r="AG247" s="84" t="s">
        <v>2321</v>
      </c>
      <c r="AH247" s="53"/>
    </row>
    <row r="248" s="38" customFormat="1" ht="33.75" outlineLevel="2" spans="1:34">
      <c r="A248" s="53">
        <v>241</v>
      </c>
      <c r="B248" s="53" t="s">
        <v>1976</v>
      </c>
      <c r="C248" s="53" t="s">
        <v>2322</v>
      </c>
      <c r="D248" s="93"/>
      <c r="E248" s="54" t="s">
        <v>2323</v>
      </c>
      <c r="F248" s="54" t="s">
        <v>2324</v>
      </c>
      <c r="G248" s="54" t="s">
        <v>2325</v>
      </c>
      <c r="H248" s="54" t="s">
        <v>1071</v>
      </c>
      <c r="I248" s="54" t="s">
        <v>2326</v>
      </c>
      <c r="J248" s="53" t="s">
        <v>367</v>
      </c>
      <c r="K248" s="53">
        <v>1</v>
      </c>
      <c r="L248" s="64">
        <v>250</v>
      </c>
      <c r="M248" s="64">
        <f t="shared" si="42"/>
        <v>300000</v>
      </c>
      <c r="N248" s="65">
        <v>0.02</v>
      </c>
      <c r="O248" s="64">
        <f t="shared" si="43"/>
        <v>7.2</v>
      </c>
      <c r="P248" s="64">
        <f t="shared" si="44"/>
        <v>24</v>
      </c>
      <c r="Q248" s="64">
        <f t="shared" si="45"/>
        <v>6000</v>
      </c>
      <c r="R248" s="64">
        <f t="shared" si="46"/>
        <v>1800</v>
      </c>
      <c r="S248" s="64">
        <f t="shared" si="47"/>
        <v>4200</v>
      </c>
      <c r="T248" s="64">
        <f t="shared" si="41"/>
        <v>4200</v>
      </c>
      <c r="U248" s="75">
        <v>45211</v>
      </c>
      <c r="V248" s="75">
        <v>45291</v>
      </c>
      <c r="W248" s="75">
        <v>45182.7941087963</v>
      </c>
      <c r="X248" s="53" t="s">
        <v>2327</v>
      </c>
      <c r="Y248" s="54" t="s">
        <v>2328</v>
      </c>
      <c r="Z248" s="54" t="s">
        <v>2323</v>
      </c>
      <c r="AA248" s="93"/>
      <c r="AB248" s="53" t="s">
        <v>370</v>
      </c>
      <c r="AC248" s="53">
        <v>4800</v>
      </c>
      <c r="AD248" s="53" t="s">
        <v>2323</v>
      </c>
      <c r="AE248" s="53">
        <v>96653825</v>
      </c>
      <c r="AF248" s="84" t="s">
        <v>2329</v>
      </c>
      <c r="AG248" s="53"/>
      <c r="AH248" s="53"/>
    </row>
    <row r="249" s="38" customFormat="1" ht="33.75" outlineLevel="2" spans="1:34">
      <c r="A249" s="53">
        <v>242</v>
      </c>
      <c r="B249" s="53" t="s">
        <v>2330</v>
      </c>
      <c r="C249" s="53" t="s">
        <v>2331</v>
      </c>
      <c r="D249" s="93"/>
      <c r="E249" s="54" t="s">
        <v>2332</v>
      </c>
      <c r="F249" s="54" t="s">
        <v>2333</v>
      </c>
      <c r="G249" s="54" t="s">
        <v>2334</v>
      </c>
      <c r="H249" s="54" t="s">
        <v>2335</v>
      </c>
      <c r="I249" s="54" t="s">
        <v>2336</v>
      </c>
      <c r="J249" s="53" t="s">
        <v>367</v>
      </c>
      <c r="K249" s="53">
        <v>1</v>
      </c>
      <c r="L249" s="64">
        <v>300</v>
      </c>
      <c r="M249" s="64">
        <f t="shared" si="42"/>
        <v>360000</v>
      </c>
      <c r="N249" s="65">
        <v>0.02</v>
      </c>
      <c r="O249" s="64">
        <f t="shared" si="43"/>
        <v>7.2</v>
      </c>
      <c r="P249" s="64">
        <f t="shared" si="44"/>
        <v>24</v>
      </c>
      <c r="Q249" s="64">
        <f t="shared" si="45"/>
        <v>7200</v>
      </c>
      <c r="R249" s="64">
        <f t="shared" si="46"/>
        <v>2160</v>
      </c>
      <c r="S249" s="64">
        <f t="shared" si="47"/>
        <v>5040</v>
      </c>
      <c r="T249" s="64">
        <f t="shared" si="41"/>
        <v>5040</v>
      </c>
      <c r="U249" s="75">
        <v>45199</v>
      </c>
      <c r="V249" s="75">
        <v>45291</v>
      </c>
      <c r="W249" s="75">
        <v>45181.7993518518</v>
      </c>
      <c r="X249" s="53" t="s">
        <v>2337</v>
      </c>
      <c r="Y249" s="54" t="s">
        <v>2338</v>
      </c>
      <c r="Z249" s="54" t="s">
        <v>2332</v>
      </c>
      <c r="AA249" s="93"/>
      <c r="AB249" s="53" t="s">
        <v>370</v>
      </c>
      <c r="AC249" s="53">
        <v>2160</v>
      </c>
      <c r="AD249" s="53" t="s">
        <v>2339</v>
      </c>
      <c r="AE249" s="53">
        <v>28577838</v>
      </c>
      <c r="AF249" s="53" t="s">
        <v>2340</v>
      </c>
      <c r="AG249" s="53"/>
      <c r="AH249" s="53"/>
    </row>
    <row r="250" s="38" customFormat="1" ht="56.25" outlineLevel="2" spans="1:34">
      <c r="A250" s="53">
        <v>243</v>
      </c>
      <c r="B250" s="53" t="s">
        <v>2330</v>
      </c>
      <c r="C250" s="53" t="s">
        <v>2341</v>
      </c>
      <c r="D250" s="93"/>
      <c r="E250" s="54" t="s">
        <v>2342</v>
      </c>
      <c r="F250" s="54" t="s">
        <v>2343</v>
      </c>
      <c r="G250" s="54" t="s">
        <v>2344</v>
      </c>
      <c r="H250" s="54" t="s">
        <v>1541</v>
      </c>
      <c r="I250" s="54" t="s">
        <v>2345</v>
      </c>
      <c r="J250" s="53" t="s">
        <v>367</v>
      </c>
      <c r="K250" s="53">
        <v>1</v>
      </c>
      <c r="L250" s="64">
        <v>500</v>
      </c>
      <c r="M250" s="64">
        <f t="shared" si="42"/>
        <v>600000</v>
      </c>
      <c r="N250" s="65">
        <v>0.02</v>
      </c>
      <c r="O250" s="64">
        <f t="shared" si="43"/>
        <v>7.2</v>
      </c>
      <c r="P250" s="64">
        <f t="shared" si="44"/>
        <v>24</v>
      </c>
      <c r="Q250" s="64">
        <f t="shared" si="45"/>
        <v>12000</v>
      </c>
      <c r="R250" s="64">
        <f t="shared" si="46"/>
        <v>3600</v>
      </c>
      <c r="S250" s="64">
        <f t="shared" si="47"/>
        <v>8400</v>
      </c>
      <c r="T250" s="64">
        <f t="shared" si="41"/>
        <v>8400</v>
      </c>
      <c r="U250" s="75">
        <v>45199</v>
      </c>
      <c r="V250" s="75">
        <v>45291</v>
      </c>
      <c r="W250" s="75">
        <v>45181.8224421296</v>
      </c>
      <c r="X250" s="53" t="s">
        <v>2346</v>
      </c>
      <c r="Y250" s="54" t="s">
        <v>2347</v>
      </c>
      <c r="Z250" s="54" t="s">
        <v>2342</v>
      </c>
      <c r="AA250" s="93"/>
      <c r="AB250" s="53" t="s">
        <v>390</v>
      </c>
      <c r="AC250" s="53">
        <v>3600</v>
      </c>
      <c r="AD250" s="53" t="s">
        <v>2348</v>
      </c>
      <c r="AE250" s="53">
        <v>13970810</v>
      </c>
      <c r="AF250" s="84" t="s">
        <v>2349</v>
      </c>
      <c r="AG250" s="53"/>
      <c r="AH250" s="53"/>
    </row>
    <row r="251" s="38" customFormat="1" ht="67.5" outlineLevel="2" spans="1:34">
      <c r="A251" s="53">
        <v>244</v>
      </c>
      <c r="B251" s="53" t="s">
        <v>2330</v>
      </c>
      <c r="C251" s="53" t="s">
        <v>2350</v>
      </c>
      <c r="D251" s="93"/>
      <c r="E251" s="54" t="s">
        <v>2351</v>
      </c>
      <c r="F251" s="54" t="s">
        <v>2352</v>
      </c>
      <c r="G251" s="54" t="s">
        <v>2353</v>
      </c>
      <c r="H251" s="54" t="s">
        <v>2354</v>
      </c>
      <c r="I251" s="54" t="s">
        <v>2355</v>
      </c>
      <c r="J251" s="53" t="s">
        <v>367</v>
      </c>
      <c r="K251" s="53">
        <v>1</v>
      </c>
      <c r="L251" s="64">
        <v>506</v>
      </c>
      <c r="M251" s="64">
        <f t="shared" si="42"/>
        <v>607200</v>
      </c>
      <c r="N251" s="65">
        <v>0.026</v>
      </c>
      <c r="O251" s="64">
        <f t="shared" si="43"/>
        <v>9.36</v>
      </c>
      <c r="P251" s="64">
        <f t="shared" si="44"/>
        <v>31.2</v>
      </c>
      <c r="Q251" s="64">
        <f t="shared" si="45"/>
        <v>15787.2</v>
      </c>
      <c r="R251" s="64">
        <f t="shared" si="46"/>
        <v>4736.16</v>
      </c>
      <c r="S251" s="64">
        <f t="shared" si="47"/>
        <v>11051.04</v>
      </c>
      <c r="T251" s="64">
        <f t="shared" si="41"/>
        <v>11051.04</v>
      </c>
      <c r="U251" s="75">
        <v>45199</v>
      </c>
      <c r="V251" s="75">
        <v>45291</v>
      </c>
      <c r="W251" s="75">
        <v>45181.8247569444</v>
      </c>
      <c r="X251" s="53" t="s">
        <v>2356</v>
      </c>
      <c r="Y251" s="54" t="s">
        <v>2357</v>
      </c>
      <c r="Z251" s="54" t="s">
        <v>2351</v>
      </c>
      <c r="AA251" s="93"/>
      <c r="AB251" s="53" t="s">
        <v>370</v>
      </c>
      <c r="AC251" s="85">
        <v>4736.16</v>
      </c>
      <c r="AD251" s="53" t="s">
        <v>2351</v>
      </c>
      <c r="AE251" s="157" t="s">
        <v>2358</v>
      </c>
      <c r="AF251" s="84" t="s">
        <v>2359</v>
      </c>
      <c r="AG251" s="53"/>
      <c r="AH251" s="53"/>
    </row>
    <row r="252" s="38" customFormat="1" ht="33.75" outlineLevel="2" spans="1:34">
      <c r="A252" s="53">
        <v>245</v>
      </c>
      <c r="B252" s="53" t="s">
        <v>2330</v>
      </c>
      <c r="C252" s="53" t="s">
        <v>2360</v>
      </c>
      <c r="D252" s="93"/>
      <c r="E252" s="54" t="s">
        <v>1765</v>
      </c>
      <c r="F252" s="54" t="s">
        <v>2361</v>
      </c>
      <c r="G252" s="54" t="s">
        <v>1767</v>
      </c>
      <c r="H252" s="54" t="s">
        <v>1768</v>
      </c>
      <c r="I252" s="54" t="s">
        <v>1769</v>
      </c>
      <c r="J252" s="53" t="s">
        <v>367</v>
      </c>
      <c r="K252" s="53">
        <v>1</v>
      </c>
      <c r="L252" s="64">
        <v>200</v>
      </c>
      <c r="M252" s="64">
        <f t="shared" si="42"/>
        <v>240000</v>
      </c>
      <c r="N252" s="65">
        <v>0.026</v>
      </c>
      <c r="O252" s="64">
        <f t="shared" si="43"/>
        <v>9.36</v>
      </c>
      <c r="P252" s="64">
        <f t="shared" si="44"/>
        <v>31.2</v>
      </c>
      <c r="Q252" s="64">
        <f t="shared" si="45"/>
        <v>6240</v>
      </c>
      <c r="R252" s="64">
        <f t="shared" si="46"/>
        <v>1872</v>
      </c>
      <c r="S252" s="64">
        <f t="shared" si="47"/>
        <v>4368</v>
      </c>
      <c r="T252" s="64">
        <f t="shared" si="41"/>
        <v>4368</v>
      </c>
      <c r="U252" s="75">
        <v>45199</v>
      </c>
      <c r="V252" s="75">
        <v>45291</v>
      </c>
      <c r="W252" s="75">
        <v>45181.8062962963</v>
      </c>
      <c r="X252" s="53" t="s">
        <v>2362</v>
      </c>
      <c r="Y252" s="54" t="s">
        <v>2363</v>
      </c>
      <c r="Z252" s="54" t="s">
        <v>1765</v>
      </c>
      <c r="AA252" s="93"/>
      <c r="AB252" s="53" t="s">
        <v>925</v>
      </c>
      <c r="AC252" s="53">
        <v>1872</v>
      </c>
      <c r="AD252" s="53" t="s">
        <v>2364</v>
      </c>
      <c r="AE252" s="53">
        <v>89649181</v>
      </c>
      <c r="AF252" s="84" t="s">
        <v>2365</v>
      </c>
      <c r="AG252" s="53"/>
      <c r="AH252" s="53"/>
    </row>
    <row r="253" s="38" customFormat="1" ht="45" outlineLevel="2" spans="1:34">
      <c r="A253" s="53">
        <v>246</v>
      </c>
      <c r="B253" s="53" t="s">
        <v>2330</v>
      </c>
      <c r="C253" s="53" t="s">
        <v>2366</v>
      </c>
      <c r="D253" s="93"/>
      <c r="E253" s="54" t="s">
        <v>2367</v>
      </c>
      <c r="F253" s="54" t="s">
        <v>2368</v>
      </c>
      <c r="G253" s="54" t="s">
        <v>2369</v>
      </c>
      <c r="H253" s="54" t="s">
        <v>1782</v>
      </c>
      <c r="I253" s="54" t="s">
        <v>2370</v>
      </c>
      <c r="J253" s="53" t="s">
        <v>367</v>
      </c>
      <c r="K253" s="53">
        <v>1</v>
      </c>
      <c r="L253" s="64">
        <v>320</v>
      </c>
      <c r="M253" s="64">
        <f t="shared" si="42"/>
        <v>384000</v>
      </c>
      <c r="N253" s="65">
        <v>0.02</v>
      </c>
      <c r="O253" s="64">
        <f t="shared" si="43"/>
        <v>7.2</v>
      </c>
      <c r="P253" s="64">
        <f t="shared" si="44"/>
        <v>24</v>
      </c>
      <c r="Q253" s="64">
        <f t="shared" si="45"/>
        <v>7680</v>
      </c>
      <c r="R253" s="64">
        <f t="shared" si="46"/>
        <v>2304</v>
      </c>
      <c r="S253" s="64">
        <f t="shared" si="47"/>
        <v>5376</v>
      </c>
      <c r="T253" s="64">
        <f t="shared" si="41"/>
        <v>5376</v>
      </c>
      <c r="U253" s="75">
        <v>45211</v>
      </c>
      <c r="V253" s="75">
        <v>45291</v>
      </c>
      <c r="W253" s="75">
        <v>45181.7826967593</v>
      </c>
      <c r="X253" s="53" t="s">
        <v>2371</v>
      </c>
      <c r="Y253" s="54" t="s">
        <v>2372</v>
      </c>
      <c r="Z253" s="54" t="s">
        <v>2367</v>
      </c>
      <c r="AA253" s="93"/>
      <c r="AB253" s="53" t="s">
        <v>116</v>
      </c>
      <c r="AC253" s="53">
        <v>2304</v>
      </c>
      <c r="AD253" s="53" t="s">
        <v>2373</v>
      </c>
      <c r="AE253" s="53">
        <v>31564348</v>
      </c>
      <c r="AF253" s="53" t="s">
        <v>2374</v>
      </c>
      <c r="AG253" s="53"/>
      <c r="AH253" s="53"/>
    </row>
    <row r="254" s="38" customFormat="1" ht="56.25" outlineLevel="2" spans="1:34">
      <c r="A254" s="53">
        <v>247</v>
      </c>
      <c r="B254" s="53" t="s">
        <v>2330</v>
      </c>
      <c r="C254" s="53" t="s">
        <v>2375</v>
      </c>
      <c r="D254" s="93"/>
      <c r="E254" s="54" t="s">
        <v>2376</v>
      </c>
      <c r="F254" s="54" t="s">
        <v>2377</v>
      </c>
      <c r="G254" s="54" t="s">
        <v>2378</v>
      </c>
      <c r="H254" s="54" t="s">
        <v>2379</v>
      </c>
      <c r="I254" s="54" t="s">
        <v>2380</v>
      </c>
      <c r="J254" s="53" t="s">
        <v>367</v>
      </c>
      <c r="K254" s="53">
        <v>1</v>
      </c>
      <c r="L254" s="64">
        <v>215</v>
      </c>
      <c r="M254" s="64">
        <f t="shared" si="42"/>
        <v>258000</v>
      </c>
      <c r="N254" s="65">
        <v>0.026</v>
      </c>
      <c r="O254" s="64">
        <f t="shared" si="43"/>
        <v>9.36</v>
      </c>
      <c r="P254" s="64">
        <f t="shared" si="44"/>
        <v>31.2</v>
      </c>
      <c r="Q254" s="64">
        <f t="shared" si="45"/>
        <v>6708</v>
      </c>
      <c r="R254" s="64">
        <f t="shared" si="46"/>
        <v>2012.4</v>
      </c>
      <c r="S254" s="64">
        <f t="shared" si="47"/>
        <v>4695.6</v>
      </c>
      <c r="T254" s="64">
        <f t="shared" si="41"/>
        <v>4695.6</v>
      </c>
      <c r="U254" s="75">
        <v>45199</v>
      </c>
      <c r="V254" s="75">
        <v>45291</v>
      </c>
      <c r="W254" s="75">
        <v>45181.797037037</v>
      </c>
      <c r="X254" s="53" t="s">
        <v>2381</v>
      </c>
      <c r="Y254" s="54" t="s">
        <v>2382</v>
      </c>
      <c r="Z254" s="54" t="s">
        <v>2376</v>
      </c>
      <c r="AA254" s="93"/>
      <c r="AB254" s="53" t="s">
        <v>514</v>
      </c>
      <c r="AC254" s="85">
        <v>2012.4</v>
      </c>
      <c r="AD254" s="53" t="s">
        <v>2376</v>
      </c>
      <c r="AE254" s="157" t="s">
        <v>2383</v>
      </c>
      <c r="AF254" s="84" t="s">
        <v>2384</v>
      </c>
      <c r="AG254" s="53"/>
      <c r="AH254" s="53"/>
    </row>
    <row r="255" s="38" customFormat="1" ht="33.75" outlineLevel="2" spans="1:34">
      <c r="A255" s="53">
        <v>248</v>
      </c>
      <c r="B255" s="53" t="s">
        <v>2330</v>
      </c>
      <c r="C255" s="53" t="s">
        <v>2385</v>
      </c>
      <c r="D255" s="93"/>
      <c r="E255" s="54" t="s">
        <v>2386</v>
      </c>
      <c r="F255" s="54" t="s">
        <v>2387</v>
      </c>
      <c r="G255" s="54" t="s">
        <v>2388</v>
      </c>
      <c r="H255" s="54" t="s">
        <v>2389</v>
      </c>
      <c r="I255" s="54" t="s">
        <v>2390</v>
      </c>
      <c r="J255" s="53" t="s">
        <v>367</v>
      </c>
      <c r="K255" s="53">
        <v>1</v>
      </c>
      <c r="L255" s="64">
        <v>460</v>
      </c>
      <c r="M255" s="64">
        <f t="shared" si="42"/>
        <v>552000</v>
      </c>
      <c r="N255" s="65">
        <v>0.024</v>
      </c>
      <c r="O255" s="64">
        <f t="shared" si="43"/>
        <v>8.64</v>
      </c>
      <c r="P255" s="64">
        <f t="shared" si="44"/>
        <v>28.8</v>
      </c>
      <c r="Q255" s="64">
        <f t="shared" si="45"/>
        <v>13248</v>
      </c>
      <c r="R255" s="64">
        <f t="shared" si="46"/>
        <v>3974.4</v>
      </c>
      <c r="S255" s="64">
        <f t="shared" si="47"/>
        <v>9273.6</v>
      </c>
      <c r="T255" s="64">
        <f t="shared" si="41"/>
        <v>9273.6</v>
      </c>
      <c r="U255" s="75">
        <v>45213</v>
      </c>
      <c r="V255" s="75">
        <v>45291</v>
      </c>
      <c r="W255" s="75">
        <v>45181.8154513889</v>
      </c>
      <c r="X255" s="53" t="s">
        <v>2391</v>
      </c>
      <c r="Y255" s="54" t="s">
        <v>2392</v>
      </c>
      <c r="Z255" s="54" t="s">
        <v>2386</v>
      </c>
      <c r="AA255" s="93"/>
      <c r="AB255" s="53" t="s">
        <v>195</v>
      </c>
      <c r="AC255" s="53">
        <v>3974.4</v>
      </c>
      <c r="AD255" s="53" t="s">
        <v>2393</v>
      </c>
      <c r="AE255" s="53">
        <v>52884096</v>
      </c>
      <c r="AF255" s="53" t="s">
        <v>2394</v>
      </c>
      <c r="AG255" s="53"/>
      <c r="AH255" s="53"/>
    </row>
    <row r="256" s="38" customFormat="1" ht="45" outlineLevel="2" spans="1:34">
      <c r="A256" s="53">
        <v>249</v>
      </c>
      <c r="B256" s="53" t="s">
        <v>2330</v>
      </c>
      <c r="C256" s="53" t="s">
        <v>2395</v>
      </c>
      <c r="D256" s="93"/>
      <c r="E256" s="54" t="s">
        <v>2396</v>
      </c>
      <c r="F256" s="54" t="s">
        <v>2397</v>
      </c>
      <c r="G256" s="54" t="s">
        <v>2398</v>
      </c>
      <c r="H256" s="54" t="s">
        <v>1679</v>
      </c>
      <c r="I256" s="54" t="s">
        <v>2399</v>
      </c>
      <c r="J256" s="53" t="s">
        <v>367</v>
      </c>
      <c r="K256" s="53">
        <v>1</v>
      </c>
      <c r="L256" s="64">
        <v>350</v>
      </c>
      <c r="M256" s="64">
        <f t="shared" si="42"/>
        <v>420000</v>
      </c>
      <c r="N256" s="65">
        <v>0.026</v>
      </c>
      <c r="O256" s="64">
        <f t="shared" si="43"/>
        <v>9.36</v>
      </c>
      <c r="P256" s="64">
        <f t="shared" si="44"/>
        <v>31.2</v>
      </c>
      <c r="Q256" s="64">
        <f t="shared" si="45"/>
        <v>10920</v>
      </c>
      <c r="R256" s="64">
        <f t="shared" si="46"/>
        <v>3276</v>
      </c>
      <c r="S256" s="64">
        <f t="shared" si="47"/>
        <v>7644</v>
      </c>
      <c r="T256" s="64">
        <f t="shared" si="41"/>
        <v>7644</v>
      </c>
      <c r="U256" s="75">
        <v>45211</v>
      </c>
      <c r="V256" s="75">
        <v>45291</v>
      </c>
      <c r="W256" s="75">
        <v>45181.7780092593</v>
      </c>
      <c r="X256" s="53" t="s">
        <v>2400</v>
      </c>
      <c r="Y256" s="54" t="s">
        <v>2401</v>
      </c>
      <c r="Z256" s="54" t="s">
        <v>2396</v>
      </c>
      <c r="AA256" s="93"/>
      <c r="AB256" s="53" t="s">
        <v>1229</v>
      </c>
      <c r="AC256" s="53">
        <v>3276</v>
      </c>
      <c r="AD256" s="53" t="s">
        <v>2396</v>
      </c>
      <c r="AE256" s="53">
        <v>21514046</v>
      </c>
      <c r="AF256" s="84" t="s">
        <v>2402</v>
      </c>
      <c r="AG256" s="53"/>
      <c r="AH256" s="53"/>
    </row>
    <row r="257" s="38" customFormat="1" ht="45" outlineLevel="2" spans="1:34">
      <c r="A257" s="53">
        <v>250</v>
      </c>
      <c r="B257" s="53" t="s">
        <v>2330</v>
      </c>
      <c r="C257" s="53" t="s">
        <v>2403</v>
      </c>
      <c r="D257" s="93"/>
      <c r="E257" s="54" t="s">
        <v>2404</v>
      </c>
      <c r="F257" s="54" t="s">
        <v>2405</v>
      </c>
      <c r="G257" s="54" t="s">
        <v>2406</v>
      </c>
      <c r="H257" s="54" t="s">
        <v>875</v>
      </c>
      <c r="I257" s="54" t="s">
        <v>2407</v>
      </c>
      <c r="J257" s="53" t="s">
        <v>367</v>
      </c>
      <c r="K257" s="53">
        <v>1</v>
      </c>
      <c r="L257" s="64">
        <v>300</v>
      </c>
      <c r="M257" s="64">
        <f t="shared" si="42"/>
        <v>360000</v>
      </c>
      <c r="N257" s="65">
        <v>0.02</v>
      </c>
      <c r="O257" s="64">
        <f t="shared" si="43"/>
        <v>7.2</v>
      </c>
      <c r="P257" s="64">
        <f t="shared" si="44"/>
        <v>24</v>
      </c>
      <c r="Q257" s="64">
        <f t="shared" si="45"/>
        <v>7200</v>
      </c>
      <c r="R257" s="64">
        <f t="shared" si="46"/>
        <v>2160</v>
      </c>
      <c r="S257" s="64">
        <f t="shared" si="47"/>
        <v>5040</v>
      </c>
      <c r="T257" s="64">
        <f t="shared" si="41"/>
        <v>5040</v>
      </c>
      <c r="U257" s="75">
        <v>45199</v>
      </c>
      <c r="V257" s="75">
        <v>45291</v>
      </c>
      <c r="W257" s="75">
        <v>45181.8201388889</v>
      </c>
      <c r="X257" s="53" t="s">
        <v>2408</v>
      </c>
      <c r="Y257" s="54" t="s">
        <v>2409</v>
      </c>
      <c r="Z257" s="54" t="s">
        <v>2404</v>
      </c>
      <c r="AA257" s="93"/>
      <c r="AB257" s="53" t="s">
        <v>390</v>
      </c>
      <c r="AC257" s="53">
        <v>2160</v>
      </c>
      <c r="AD257" s="53" t="s">
        <v>2404</v>
      </c>
      <c r="AE257" s="53">
        <v>24206261</v>
      </c>
      <c r="AF257" s="84" t="s">
        <v>2410</v>
      </c>
      <c r="AG257" s="53"/>
      <c r="AH257" s="53"/>
    </row>
    <row r="258" s="38" customFormat="1" ht="45" outlineLevel="2" spans="1:34">
      <c r="A258" s="53">
        <v>251</v>
      </c>
      <c r="B258" s="53" t="s">
        <v>2330</v>
      </c>
      <c r="C258" s="53" t="s">
        <v>2411</v>
      </c>
      <c r="D258" s="93"/>
      <c r="E258" s="54" t="s">
        <v>2412</v>
      </c>
      <c r="F258" s="54" t="s">
        <v>2413</v>
      </c>
      <c r="G258" s="54" t="s">
        <v>2414</v>
      </c>
      <c r="H258" s="54" t="s">
        <v>2415</v>
      </c>
      <c r="I258" s="54" t="s">
        <v>2416</v>
      </c>
      <c r="J258" s="53" t="s">
        <v>367</v>
      </c>
      <c r="K258" s="53">
        <v>1</v>
      </c>
      <c r="L258" s="64">
        <v>320</v>
      </c>
      <c r="M258" s="64">
        <f t="shared" si="42"/>
        <v>384000</v>
      </c>
      <c r="N258" s="65">
        <v>0.026</v>
      </c>
      <c r="O258" s="64">
        <f t="shared" si="43"/>
        <v>9.36</v>
      </c>
      <c r="P258" s="64">
        <f t="shared" si="44"/>
        <v>31.2</v>
      </c>
      <c r="Q258" s="64">
        <f t="shared" si="45"/>
        <v>9984</v>
      </c>
      <c r="R258" s="64">
        <f t="shared" si="46"/>
        <v>2995.2</v>
      </c>
      <c r="S258" s="64">
        <f t="shared" si="47"/>
        <v>6988.8</v>
      </c>
      <c r="T258" s="64">
        <f t="shared" si="41"/>
        <v>6988.8</v>
      </c>
      <c r="U258" s="75">
        <v>45199</v>
      </c>
      <c r="V258" s="75">
        <v>45291</v>
      </c>
      <c r="W258" s="75">
        <v>45181.8130902778</v>
      </c>
      <c r="X258" s="53" t="s">
        <v>2417</v>
      </c>
      <c r="Y258" s="54" t="s">
        <v>2418</v>
      </c>
      <c r="Z258" s="54" t="s">
        <v>2412</v>
      </c>
      <c r="AA258" s="93"/>
      <c r="AB258" s="53" t="s">
        <v>390</v>
      </c>
      <c r="AC258" s="53">
        <v>2995.2</v>
      </c>
      <c r="AD258" s="53" t="s">
        <v>2419</v>
      </c>
      <c r="AE258" s="53">
        <v>23174254</v>
      </c>
      <c r="AF258" s="84" t="s">
        <v>2420</v>
      </c>
      <c r="AG258" s="53"/>
      <c r="AH258" s="53"/>
    </row>
    <row r="259" s="38" customFormat="1" ht="45" outlineLevel="2" spans="1:34">
      <c r="A259" s="53">
        <v>252</v>
      </c>
      <c r="B259" s="53" t="s">
        <v>2330</v>
      </c>
      <c r="C259" s="53" t="s">
        <v>2421</v>
      </c>
      <c r="D259" s="93"/>
      <c r="E259" s="54" t="s">
        <v>2422</v>
      </c>
      <c r="F259" s="54" t="s">
        <v>2423</v>
      </c>
      <c r="G259" s="54" t="s">
        <v>2424</v>
      </c>
      <c r="H259" s="54" t="s">
        <v>2425</v>
      </c>
      <c r="I259" s="54" t="s">
        <v>2426</v>
      </c>
      <c r="J259" s="53" t="s">
        <v>367</v>
      </c>
      <c r="K259" s="53">
        <v>1</v>
      </c>
      <c r="L259" s="64">
        <v>500</v>
      </c>
      <c r="M259" s="64">
        <f t="shared" si="42"/>
        <v>600000</v>
      </c>
      <c r="N259" s="65">
        <v>0.02</v>
      </c>
      <c r="O259" s="64">
        <f t="shared" si="43"/>
        <v>7.2</v>
      </c>
      <c r="P259" s="64">
        <f t="shared" si="44"/>
        <v>24</v>
      </c>
      <c r="Q259" s="64">
        <f t="shared" si="45"/>
        <v>12000</v>
      </c>
      <c r="R259" s="64">
        <f t="shared" si="46"/>
        <v>3600</v>
      </c>
      <c r="S259" s="64">
        <f t="shared" si="47"/>
        <v>8400</v>
      </c>
      <c r="T259" s="64">
        <f t="shared" si="41"/>
        <v>8400</v>
      </c>
      <c r="U259" s="75">
        <v>45199</v>
      </c>
      <c r="V259" s="75">
        <v>45291</v>
      </c>
      <c r="W259" s="75">
        <v>45181.7900231481</v>
      </c>
      <c r="X259" s="53" t="s">
        <v>2427</v>
      </c>
      <c r="Y259" s="54" t="s">
        <v>2428</v>
      </c>
      <c r="Z259" s="54" t="s">
        <v>2422</v>
      </c>
      <c r="AA259" s="93"/>
      <c r="AB259" s="53" t="s">
        <v>464</v>
      </c>
      <c r="AC259" s="53">
        <v>3600</v>
      </c>
      <c r="AD259" s="53" t="s">
        <v>2422</v>
      </c>
      <c r="AE259" s="53">
        <v>95673705</v>
      </c>
      <c r="AF259" s="84" t="s">
        <v>2429</v>
      </c>
      <c r="AG259" s="53"/>
      <c r="AH259" s="53"/>
    </row>
    <row r="260" s="38" customFormat="1" ht="33.75" outlineLevel="2" spans="1:34">
      <c r="A260" s="53">
        <v>253</v>
      </c>
      <c r="B260" s="53" t="s">
        <v>2330</v>
      </c>
      <c r="C260" s="53" t="s">
        <v>2430</v>
      </c>
      <c r="D260" s="93"/>
      <c r="E260" s="54" t="s">
        <v>2431</v>
      </c>
      <c r="F260" s="54" t="s">
        <v>2432</v>
      </c>
      <c r="G260" s="54" t="s">
        <v>2433</v>
      </c>
      <c r="H260" s="54" t="s">
        <v>2434</v>
      </c>
      <c r="I260" s="54" t="s">
        <v>2435</v>
      </c>
      <c r="J260" s="53" t="s">
        <v>367</v>
      </c>
      <c r="K260" s="53">
        <v>1</v>
      </c>
      <c r="L260" s="64">
        <v>240</v>
      </c>
      <c r="M260" s="64">
        <f t="shared" si="42"/>
        <v>288000</v>
      </c>
      <c r="N260" s="65">
        <v>0.02</v>
      </c>
      <c r="O260" s="64">
        <f t="shared" si="43"/>
        <v>7.2</v>
      </c>
      <c r="P260" s="64">
        <f t="shared" si="44"/>
        <v>24</v>
      </c>
      <c r="Q260" s="64">
        <f t="shared" si="45"/>
        <v>5760</v>
      </c>
      <c r="R260" s="64">
        <f t="shared" si="46"/>
        <v>1728</v>
      </c>
      <c r="S260" s="64">
        <f t="shared" si="47"/>
        <v>4032</v>
      </c>
      <c r="T260" s="64">
        <f t="shared" si="41"/>
        <v>4032</v>
      </c>
      <c r="U260" s="75">
        <v>45199</v>
      </c>
      <c r="V260" s="75">
        <v>45291</v>
      </c>
      <c r="W260" s="75">
        <v>45181.8106597222</v>
      </c>
      <c r="X260" s="53" t="s">
        <v>2436</v>
      </c>
      <c r="Y260" s="54" t="s">
        <v>2437</v>
      </c>
      <c r="Z260" s="54" t="s">
        <v>2431</v>
      </c>
      <c r="AA260" s="93"/>
      <c r="AB260" s="53" t="s">
        <v>533</v>
      </c>
      <c r="AC260" s="64">
        <v>1728</v>
      </c>
      <c r="AD260" s="53" t="s">
        <v>2438</v>
      </c>
      <c r="AE260" s="53">
        <v>39274231</v>
      </c>
      <c r="AF260" s="84" t="s">
        <v>2439</v>
      </c>
      <c r="AG260" s="53"/>
      <c r="AH260" s="53"/>
    </row>
    <row r="261" s="38" customFormat="1" ht="33.75" outlineLevel="2" spans="1:34">
      <c r="A261" s="53">
        <v>254</v>
      </c>
      <c r="B261" s="53" t="s">
        <v>2330</v>
      </c>
      <c r="C261" s="53" t="s">
        <v>2440</v>
      </c>
      <c r="D261" s="93"/>
      <c r="E261" s="54" t="s">
        <v>2441</v>
      </c>
      <c r="F261" s="54" t="s">
        <v>2442</v>
      </c>
      <c r="G261" s="54" t="s">
        <v>2443</v>
      </c>
      <c r="H261" s="54" t="s">
        <v>2444</v>
      </c>
      <c r="I261" s="54" t="s">
        <v>2445</v>
      </c>
      <c r="J261" s="53" t="s">
        <v>367</v>
      </c>
      <c r="K261" s="53">
        <v>1</v>
      </c>
      <c r="L261" s="64">
        <v>200</v>
      </c>
      <c r="M261" s="64">
        <f t="shared" si="42"/>
        <v>240000</v>
      </c>
      <c r="N261" s="65">
        <v>0.026</v>
      </c>
      <c r="O261" s="64">
        <f t="shared" si="43"/>
        <v>9.36</v>
      </c>
      <c r="P261" s="64">
        <f t="shared" si="44"/>
        <v>31.2</v>
      </c>
      <c r="Q261" s="64">
        <f t="shared" si="45"/>
        <v>6240</v>
      </c>
      <c r="R261" s="64">
        <f t="shared" si="46"/>
        <v>1872</v>
      </c>
      <c r="S261" s="64">
        <f t="shared" si="47"/>
        <v>4368</v>
      </c>
      <c r="T261" s="64">
        <f t="shared" si="41"/>
        <v>4368</v>
      </c>
      <c r="U261" s="75">
        <v>45199</v>
      </c>
      <c r="V261" s="75">
        <v>45291</v>
      </c>
      <c r="W261" s="75">
        <v>45181.7947222222</v>
      </c>
      <c r="X261" s="53" t="s">
        <v>2446</v>
      </c>
      <c r="Y261" s="54" t="s">
        <v>2447</v>
      </c>
      <c r="Z261" s="54" t="s">
        <v>2441</v>
      </c>
      <c r="AA261" s="93"/>
      <c r="AB261" s="53" t="s">
        <v>925</v>
      </c>
      <c r="AC261" s="85">
        <v>1872</v>
      </c>
      <c r="AD261" s="53" t="s">
        <v>2441</v>
      </c>
      <c r="AE261" s="53">
        <v>59820725</v>
      </c>
      <c r="AF261" s="84" t="s">
        <v>2448</v>
      </c>
      <c r="AG261" s="53"/>
      <c r="AH261" s="53"/>
    </row>
    <row r="262" s="38" customFormat="1" ht="33.75" outlineLevel="2" spans="1:34">
      <c r="A262" s="53">
        <v>255</v>
      </c>
      <c r="B262" s="53" t="s">
        <v>2330</v>
      </c>
      <c r="C262" s="53" t="s">
        <v>2449</v>
      </c>
      <c r="D262" s="93"/>
      <c r="E262" s="54" t="s">
        <v>2450</v>
      </c>
      <c r="F262" s="54" t="s">
        <v>2451</v>
      </c>
      <c r="G262" s="54" t="s">
        <v>2452</v>
      </c>
      <c r="H262" s="54" t="s">
        <v>102</v>
      </c>
      <c r="I262" s="54" t="s">
        <v>2453</v>
      </c>
      <c r="J262" s="53" t="s">
        <v>367</v>
      </c>
      <c r="K262" s="53">
        <v>1</v>
      </c>
      <c r="L262" s="64">
        <v>400</v>
      </c>
      <c r="M262" s="64">
        <f t="shared" si="42"/>
        <v>480000</v>
      </c>
      <c r="N262" s="65">
        <v>0.026</v>
      </c>
      <c r="O262" s="64">
        <f t="shared" si="43"/>
        <v>9.36</v>
      </c>
      <c r="P262" s="64">
        <f t="shared" si="44"/>
        <v>31.2</v>
      </c>
      <c r="Q262" s="64">
        <f t="shared" si="45"/>
        <v>12480</v>
      </c>
      <c r="R262" s="64">
        <f t="shared" si="46"/>
        <v>3744</v>
      </c>
      <c r="S262" s="64">
        <f t="shared" si="47"/>
        <v>8736</v>
      </c>
      <c r="T262" s="64">
        <f t="shared" si="41"/>
        <v>8736</v>
      </c>
      <c r="U262" s="75">
        <v>45199</v>
      </c>
      <c r="V262" s="75">
        <v>45291</v>
      </c>
      <c r="W262" s="75">
        <v>45181.8039930556</v>
      </c>
      <c r="X262" s="53" t="s">
        <v>2454</v>
      </c>
      <c r="Y262" s="54" t="s">
        <v>2455</v>
      </c>
      <c r="Z262" s="54" t="s">
        <v>2450</v>
      </c>
      <c r="AA262" s="93"/>
      <c r="AB262" s="53" t="s">
        <v>390</v>
      </c>
      <c r="AC262" s="53">
        <v>3744</v>
      </c>
      <c r="AD262" s="53" t="s">
        <v>2450</v>
      </c>
      <c r="AE262" s="53">
        <v>10296820</v>
      </c>
      <c r="AF262" s="84" t="s">
        <v>2456</v>
      </c>
      <c r="AG262" s="53"/>
      <c r="AH262" s="53"/>
    </row>
    <row r="263" s="38" customFormat="1" ht="33.75" outlineLevel="2" spans="1:34">
      <c r="A263" s="53">
        <v>256</v>
      </c>
      <c r="B263" s="53" t="s">
        <v>2330</v>
      </c>
      <c r="C263" s="53" t="s">
        <v>2457</v>
      </c>
      <c r="D263" s="93"/>
      <c r="E263" s="54" t="s">
        <v>2458</v>
      </c>
      <c r="F263" s="54" t="s">
        <v>2459</v>
      </c>
      <c r="G263" s="54" t="s">
        <v>785</v>
      </c>
      <c r="H263" s="54" t="s">
        <v>2460</v>
      </c>
      <c r="I263" s="54" t="s">
        <v>2461</v>
      </c>
      <c r="J263" s="53" t="s">
        <v>367</v>
      </c>
      <c r="K263" s="53">
        <v>1</v>
      </c>
      <c r="L263" s="64">
        <v>200</v>
      </c>
      <c r="M263" s="64">
        <f t="shared" si="42"/>
        <v>240000</v>
      </c>
      <c r="N263" s="65">
        <v>0.026</v>
      </c>
      <c r="O263" s="64">
        <f t="shared" si="43"/>
        <v>9.36</v>
      </c>
      <c r="P263" s="64">
        <f t="shared" si="44"/>
        <v>31.2</v>
      </c>
      <c r="Q263" s="64">
        <f t="shared" si="45"/>
        <v>6240</v>
      </c>
      <c r="R263" s="64">
        <f t="shared" si="46"/>
        <v>1872</v>
      </c>
      <c r="S263" s="64">
        <f t="shared" si="47"/>
        <v>4368</v>
      </c>
      <c r="T263" s="64">
        <f t="shared" si="41"/>
        <v>4368</v>
      </c>
      <c r="U263" s="75">
        <v>45199</v>
      </c>
      <c r="V263" s="75">
        <v>45291</v>
      </c>
      <c r="W263" s="75">
        <v>45181.7850231481</v>
      </c>
      <c r="X263" s="53" t="s">
        <v>2462</v>
      </c>
      <c r="Y263" s="54" t="s">
        <v>2463</v>
      </c>
      <c r="Z263" s="54" t="s">
        <v>2458</v>
      </c>
      <c r="AA263" s="93"/>
      <c r="AB263" s="53" t="s">
        <v>2464</v>
      </c>
      <c r="AC263" s="53">
        <v>1872</v>
      </c>
      <c r="AD263" s="53" t="s">
        <v>2458</v>
      </c>
      <c r="AE263" s="53">
        <v>98716682</v>
      </c>
      <c r="AF263" s="84" t="s">
        <v>2465</v>
      </c>
      <c r="AG263" s="53"/>
      <c r="AH263" s="53"/>
    </row>
    <row r="264" s="38" customFormat="1" ht="33.75" outlineLevel="2" spans="1:34">
      <c r="A264" s="53">
        <v>257</v>
      </c>
      <c r="B264" s="53" t="s">
        <v>2330</v>
      </c>
      <c r="C264" s="53" t="s">
        <v>2466</v>
      </c>
      <c r="D264" s="93"/>
      <c r="E264" s="54" t="s">
        <v>2467</v>
      </c>
      <c r="F264" s="54" t="s">
        <v>2468</v>
      </c>
      <c r="G264" s="54" t="s">
        <v>2469</v>
      </c>
      <c r="H264" s="54" t="s">
        <v>2470</v>
      </c>
      <c r="I264" s="54" t="s">
        <v>2471</v>
      </c>
      <c r="J264" s="53" t="s">
        <v>367</v>
      </c>
      <c r="K264" s="53">
        <v>1</v>
      </c>
      <c r="L264" s="64">
        <v>180</v>
      </c>
      <c r="M264" s="64">
        <f t="shared" si="42"/>
        <v>216000</v>
      </c>
      <c r="N264" s="65">
        <v>0.02</v>
      </c>
      <c r="O264" s="64">
        <f t="shared" si="43"/>
        <v>7.2</v>
      </c>
      <c r="P264" s="64">
        <f t="shared" si="44"/>
        <v>24</v>
      </c>
      <c r="Q264" s="64">
        <f t="shared" si="45"/>
        <v>4320</v>
      </c>
      <c r="R264" s="64">
        <f t="shared" si="46"/>
        <v>1296</v>
      </c>
      <c r="S264" s="64">
        <f t="shared" si="47"/>
        <v>3024</v>
      </c>
      <c r="T264" s="64">
        <f t="shared" si="41"/>
        <v>3024</v>
      </c>
      <c r="U264" s="75">
        <v>45199</v>
      </c>
      <c r="V264" s="75">
        <v>45291</v>
      </c>
      <c r="W264" s="75">
        <v>45181.792337963</v>
      </c>
      <c r="X264" s="53" t="s">
        <v>2472</v>
      </c>
      <c r="Y264" s="54" t="s">
        <v>2473</v>
      </c>
      <c r="Z264" s="54" t="s">
        <v>2467</v>
      </c>
      <c r="AA264" s="93"/>
      <c r="AB264" s="53" t="s">
        <v>653</v>
      </c>
      <c r="AC264" s="53">
        <v>1296</v>
      </c>
      <c r="AD264" s="53" t="s">
        <v>2467</v>
      </c>
      <c r="AE264" s="53">
        <v>89476297</v>
      </c>
      <c r="AF264" s="84" t="s">
        <v>2474</v>
      </c>
      <c r="AG264" s="53"/>
      <c r="AH264" s="53"/>
    </row>
    <row r="265" s="38" customFormat="1" ht="33.75" outlineLevel="2" spans="1:34">
      <c r="A265" s="53">
        <v>258</v>
      </c>
      <c r="B265" s="53" t="s">
        <v>2330</v>
      </c>
      <c r="C265" s="53" t="s">
        <v>2475</v>
      </c>
      <c r="D265" s="93"/>
      <c r="E265" s="54" t="s">
        <v>2476</v>
      </c>
      <c r="F265" s="54" t="s">
        <v>2477</v>
      </c>
      <c r="G265" s="54" t="s">
        <v>2478</v>
      </c>
      <c r="H265" s="54" t="s">
        <v>2479</v>
      </c>
      <c r="I265" s="54" t="s">
        <v>2480</v>
      </c>
      <c r="J265" s="53" t="s">
        <v>367</v>
      </c>
      <c r="K265" s="53">
        <v>1</v>
      </c>
      <c r="L265" s="64">
        <v>248</v>
      </c>
      <c r="M265" s="64">
        <f t="shared" si="42"/>
        <v>297600</v>
      </c>
      <c r="N265" s="65">
        <v>0.02</v>
      </c>
      <c r="O265" s="64">
        <f t="shared" si="43"/>
        <v>7.2</v>
      </c>
      <c r="P265" s="64">
        <f t="shared" si="44"/>
        <v>24</v>
      </c>
      <c r="Q265" s="64">
        <f t="shared" si="45"/>
        <v>5952</v>
      </c>
      <c r="R265" s="64">
        <f t="shared" si="46"/>
        <v>1785.6</v>
      </c>
      <c r="S265" s="64">
        <f t="shared" si="47"/>
        <v>4166.4</v>
      </c>
      <c r="T265" s="64">
        <f t="shared" si="41"/>
        <v>4166.4</v>
      </c>
      <c r="U265" s="75">
        <v>45199</v>
      </c>
      <c r="V265" s="75">
        <v>45291</v>
      </c>
      <c r="W265" s="75">
        <v>45183.4397453704</v>
      </c>
      <c r="X265" s="53" t="s">
        <v>2481</v>
      </c>
      <c r="Y265" s="54" t="s">
        <v>2482</v>
      </c>
      <c r="Z265" s="54" t="s">
        <v>2476</v>
      </c>
      <c r="AA265" s="93"/>
      <c r="AB265" s="53" t="s">
        <v>533</v>
      </c>
      <c r="AC265" s="53" t="s">
        <v>2483</v>
      </c>
      <c r="AD265" s="53" t="s">
        <v>2484</v>
      </c>
      <c r="AE265" s="53" t="s">
        <v>2485</v>
      </c>
      <c r="AF265" s="84" t="s">
        <v>2486</v>
      </c>
      <c r="AG265" s="84" t="s">
        <v>2487</v>
      </c>
      <c r="AH265" s="53"/>
    </row>
    <row r="266" s="38" customFormat="1" ht="33.75" outlineLevel="2" spans="1:34">
      <c r="A266" s="53">
        <v>259</v>
      </c>
      <c r="B266" s="53" t="s">
        <v>2330</v>
      </c>
      <c r="C266" s="53" t="s">
        <v>2488</v>
      </c>
      <c r="D266" s="93"/>
      <c r="E266" s="54" t="s">
        <v>2489</v>
      </c>
      <c r="F266" s="54" t="s">
        <v>2490</v>
      </c>
      <c r="G266" s="54" t="s">
        <v>2491</v>
      </c>
      <c r="H266" s="54" t="s">
        <v>2492</v>
      </c>
      <c r="I266" s="54" t="s">
        <v>2493</v>
      </c>
      <c r="J266" s="53" t="s">
        <v>367</v>
      </c>
      <c r="K266" s="53">
        <v>1</v>
      </c>
      <c r="L266" s="64">
        <v>150</v>
      </c>
      <c r="M266" s="64">
        <f t="shared" si="42"/>
        <v>180000</v>
      </c>
      <c r="N266" s="65">
        <v>0.026</v>
      </c>
      <c r="O266" s="64">
        <f t="shared" si="43"/>
        <v>9.36</v>
      </c>
      <c r="P266" s="64">
        <f t="shared" si="44"/>
        <v>31.2</v>
      </c>
      <c r="Q266" s="64">
        <f t="shared" si="45"/>
        <v>4680</v>
      </c>
      <c r="R266" s="64">
        <f t="shared" si="46"/>
        <v>1404</v>
      </c>
      <c r="S266" s="64">
        <f t="shared" si="47"/>
        <v>3276</v>
      </c>
      <c r="T266" s="64">
        <f t="shared" si="41"/>
        <v>3276</v>
      </c>
      <c r="U266" s="75">
        <v>45199</v>
      </c>
      <c r="V266" s="75">
        <v>45291</v>
      </c>
      <c r="W266" s="75">
        <v>45181.8016666667</v>
      </c>
      <c r="X266" s="53" t="s">
        <v>2494</v>
      </c>
      <c r="Y266" s="54" t="s">
        <v>2495</v>
      </c>
      <c r="Z266" s="54" t="s">
        <v>2489</v>
      </c>
      <c r="AA266" s="93"/>
      <c r="AB266" s="53" t="s">
        <v>455</v>
      </c>
      <c r="AC266" s="64">
        <v>1404</v>
      </c>
      <c r="AD266" s="53" t="s">
        <v>2489</v>
      </c>
      <c r="AE266" s="53">
        <v>72656193</v>
      </c>
      <c r="AF266" s="84" t="s">
        <v>2496</v>
      </c>
      <c r="AG266" s="53"/>
      <c r="AH266" s="53"/>
    </row>
    <row r="267" s="38" customFormat="1" ht="33.75" outlineLevel="2" spans="1:34">
      <c r="A267" s="53">
        <v>260</v>
      </c>
      <c r="B267" s="53" t="s">
        <v>2330</v>
      </c>
      <c r="C267" s="53" t="s">
        <v>2497</v>
      </c>
      <c r="D267" s="93"/>
      <c r="E267" s="54" t="s">
        <v>2498</v>
      </c>
      <c r="F267" s="54" t="s">
        <v>2499</v>
      </c>
      <c r="G267" s="54" t="s">
        <v>241</v>
      </c>
      <c r="H267" s="54" t="s">
        <v>2500</v>
      </c>
      <c r="I267" s="54" t="s">
        <v>2501</v>
      </c>
      <c r="J267" s="53" t="s">
        <v>367</v>
      </c>
      <c r="K267" s="53">
        <v>1</v>
      </c>
      <c r="L267" s="64">
        <v>150</v>
      </c>
      <c r="M267" s="64">
        <f t="shared" si="42"/>
        <v>180000</v>
      </c>
      <c r="N267" s="65">
        <v>0.026</v>
      </c>
      <c r="O267" s="64">
        <f t="shared" si="43"/>
        <v>9.36</v>
      </c>
      <c r="P267" s="64">
        <f t="shared" si="44"/>
        <v>31.2</v>
      </c>
      <c r="Q267" s="64">
        <f t="shared" si="45"/>
        <v>4680</v>
      </c>
      <c r="R267" s="64">
        <f t="shared" si="46"/>
        <v>1404</v>
      </c>
      <c r="S267" s="64">
        <f t="shared" si="47"/>
        <v>3276</v>
      </c>
      <c r="T267" s="64">
        <f t="shared" si="41"/>
        <v>3276</v>
      </c>
      <c r="U267" s="75">
        <v>45199</v>
      </c>
      <c r="V267" s="75">
        <v>45291</v>
      </c>
      <c r="W267" s="75">
        <v>45183.4423032407</v>
      </c>
      <c r="X267" s="53" t="s">
        <v>2502</v>
      </c>
      <c r="Y267" s="54" t="s">
        <v>2503</v>
      </c>
      <c r="Z267" s="54" t="s">
        <v>2498</v>
      </c>
      <c r="AA267" s="93"/>
      <c r="AB267" s="53" t="s">
        <v>925</v>
      </c>
      <c r="AC267" s="53">
        <v>1404</v>
      </c>
      <c r="AD267" s="53" t="s">
        <v>2498</v>
      </c>
      <c r="AE267" s="53">
        <v>69578724</v>
      </c>
      <c r="AF267" s="84" t="s">
        <v>2504</v>
      </c>
      <c r="AG267" s="53"/>
      <c r="AH267" s="53"/>
    </row>
    <row r="268" s="38" customFormat="1" ht="45" outlineLevel="2" spans="1:34">
      <c r="A268" s="53">
        <v>261</v>
      </c>
      <c r="B268" s="53" t="s">
        <v>2330</v>
      </c>
      <c r="C268" s="53" t="s">
        <v>2505</v>
      </c>
      <c r="D268" s="93"/>
      <c r="E268" s="54" t="s">
        <v>2506</v>
      </c>
      <c r="F268" s="54" t="s">
        <v>2507</v>
      </c>
      <c r="G268" s="54" t="s">
        <v>2508</v>
      </c>
      <c r="H268" s="54" t="s">
        <v>2509</v>
      </c>
      <c r="I268" s="54" t="s">
        <v>2510</v>
      </c>
      <c r="J268" s="53" t="s">
        <v>367</v>
      </c>
      <c r="K268" s="53">
        <v>1</v>
      </c>
      <c r="L268" s="64">
        <v>360</v>
      </c>
      <c r="M268" s="64">
        <f t="shared" si="42"/>
        <v>432000</v>
      </c>
      <c r="N268" s="65">
        <v>0.02</v>
      </c>
      <c r="O268" s="64">
        <f t="shared" si="43"/>
        <v>7.2</v>
      </c>
      <c r="P268" s="64">
        <f t="shared" si="44"/>
        <v>24</v>
      </c>
      <c r="Q268" s="64">
        <f t="shared" si="45"/>
        <v>8640</v>
      </c>
      <c r="R268" s="64">
        <f t="shared" si="46"/>
        <v>2592</v>
      </c>
      <c r="S268" s="64">
        <f t="shared" si="47"/>
        <v>6048</v>
      </c>
      <c r="T268" s="64">
        <f t="shared" si="41"/>
        <v>6048</v>
      </c>
      <c r="U268" s="75">
        <v>45211</v>
      </c>
      <c r="V268" s="75">
        <v>45291</v>
      </c>
      <c r="W268" s="75">
        <v>45181.7803819444</v>
      </c>
      <c r="X268" s="53" t="s">
        <v>2511</v>
      </c>
      <c r="Y268" s="54" t="s">
        <v>2512</v>
      </c>
      <c r="Z268" s="54" t="s">
        <v>2506</v>
      </c>
      <c r="AA268" s="93"/>
      <c r="AB268" s="53" t="s">
        <v>127</v>
      </c>
      <c r="AC268" s="53">
        <v>2592</v>
      </c>
      <c r="AD268" s="53" t="s">
        <v>2506</v>
      </c>
      <c r="AE268" s="53">
        <v>99551925</v>
      </c>
      <c r="AF268" s="53" t="s">
        <v>2513</v>
      </c>
      <c r="AG268" s="53"/>
      <c r="AH268" s="53"/>
    </row>
    <row r="269" s="38" customFormat="1" ht="22.5" outlineLevel="1" spans="1:34">
      <c r="A269" s="53"/>
      <c r="B269" s="53"/>
      <c r="C269" s="53"/>
      <c r="D269" s="93"/>
      <c r="E269" s="54"/>
      <c r="F269" s="54"/>
      <c r="G269" s="54"/>
      <c r="H269" s="54"/>
      <c r="I269" s="54"/>
      <c r="J269" s="49" t="s">
        <v>2514</v>
      </c>
      <c r="K269" s="53">
        <f>SUBTOTAL(9,K43:K268)</f>
        <v>226</v>
      </c>
      <c r="L269" s="64">
        <f>SUBTOTAL(9,L43:L268)</f>
        <v>90759.41</v>
      </c>
      <c r="M269" s="64"/>
      <c r="N269" s="65"/>
      <c r="O269" s="64"/>
      <c r="P269" s="64"/>
      <c r="Q269" s="64">
        <f t="shared" ref="Q269:T269" si="48">SUBTOTAL(9,Q43:Q268)</f>
        <v>2533447.824</v>
      </c>
      <c r="R269" s="64">
        <f t="shared" si="48"/>
        <v>760034.3472</v>
      </c>
      <c r="S269" s="64">
        <f t="shared" si="48"/>
        <v>1773413.4768</v>
      </c>
      <c r="T269" s="64">
        <f t="shared" si="48"/>
        <v>1773413.4768</v>
      </c>
      <c r="U269" s="75"/>
      <c r="V269" s="75"/>
      <c r="W269" s="75"/>
      <c r="X269" s="53"/>
      <c r="Y269" s="54"/>
      <c r="Z269" s="54"/>
      <c r="AA269" s="93"/>
      <c r="AB269" s="53"/>
      <c r="AC269" s="53"/>
      <c r="AD269" s="53"/>
      <c r="AE269" s="53"/>
      <c r="AF269" s="53"/>
      <c r="AG269" s="53"/>
      <c r="AH269" s="53"/>
    </row>
    <row r="270" s="38" customFormat="1" ht="22" customHeight="1" spans="1:34">
      <c r="A270" s="53"/>
      <c r="B270" s="53"/>
      <c r="C270" s="53"/>
      <c r="D270" s="93"/>
      <c r="E270" s="54"/>
      <c r="F270" s="54"/>
      <c r="G270" s="54"/>
      <c r="H270" s="54"/>
      <c r="I270" s="54"/>
      <c r="J270" s="49" t="s">
        <v>2515</v>
      </c>
      <c r="K270" s="53">
        <f>SUBTOTAL(9,K3:K268)</f>
        <v>261</v>
      </c>
      <c r="L270" s="64">
        <f>SUBTOTAL(9,L3:L268)</f>
        <v>97890.36</v>
      </c>
      <c r="M270" s="64"/>
      <c r="N270" s="65"/>
      <c r="O270" s="64"/>
      <c r="P270" s="64"/>
      <c r="Q270" s="64">
        <f t="shared" ref="Q270:T270" si="49">SUBTOTAL(9,Q3:Q268)</f>
        <v>4989766.724</v>
      </c>
      <c r="R270" s="64">
        <f t="shared" si="49"/>
        <v>1267597.1272</v>
      </c>
      <c r="S270" s="64">
        <f t="shared" si="49"/>
        <v>2966616.9268</v>
      </c>
      <c r="T270" s="64">
        <f t="shared" si="49"/>
        <v>3722169.5968</v>
      </c>
      <c r="U270" s="75"/>
      <c r="V270" s="75"/>
      <c r="W270" s="75"/>
      <c r="X270" s="53"/>
      <c r="Y270" s="54"/>
      <c r="Z270" s="54"/>
      <c r="AA270" s="93"/>
      <c r="AB270" s="53"/>
      <c r="AC270" s="53"/>
      <c r="AD270" s="53"/>
      <c r="AE270" s="53"/>
      <c r="AF270" s="53"/>
      <c r="AG270" s="53"/>
      <c r="AH270" s="53"/>
    </row>
  </sheetData>
  <protectedRanges>
    <protectedRange sqref="L7" name="区域1_1"/>
  </protectedRanges>
  <autoFilter ref="A2:AK269">
    <extLst/>
  </autoFilter>
  <mergeCells count="3">
    <mergeCell ref="A1:Y1"/>
    <mergeCell ref="AB1:AF1"/>
    <mergeCell ref="AG1:AJ1"/>
  </mergeCells>
  <printOptions horizontalCentered="1"/>
  <pageMargins left="0" right="0" top="0" bottom="0" header="0" footer="0"/>
  <pageSetup paperSize="9" scale="95" orientation="landscape" horizontalDpi="600"/>
  <headerFooter>
    <oddFooter>&amp;C第 &amp;P 页，共 &amp;N 页</oddFooter>
  </headerFooter>
  <ignoredErrors>
    <ignoredError sqref="Q10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2"/>
  <sheetViews>
    <sheetView topLeftCell="A77" workbookViewId="0">
      <selection activeCell="T92" sqref="T92:V92"/>
    </sheetView>
  </sheetViews>
  <sheetFormatPr defaultColWidth="9" defaultRowHeight="13.5"/>
  <cols>
    <col min="1" max="1" width="4.75833333333333" style="1" customWidth="1"/>
    <col min="2" max="2" width="6.50833333333333" style="1" customWidth="1"/>
    <col min="3" max="3" width="3.875" style="1" customWidth="1"/>
    <col min="4" max="4" width="9" style="1" customWidth="1"/>
    <col min="5" max="5" width="8.25833333333333" style="1" customWidth="1"/>
    <col min="6" max="6" width="10.2583333333333" style="1" customWidth="1"/>
    <col min="7" max="7" width="11.7583333333333" style="1" customWidth="1"/>
    <col min="8" max="8" width="10.375" style="4" customWidth="1"/>
    <col min="9" max="9" width="11.125" style="4" customWidth="1"/>
    <col min="10" max="11" width="9" style="1" customWidth="1"/>
    <col min="12" max="12" width="9" style="5" customWidth="1"/>
    <col min="13" max="13" width="9" style="1" customWidth="1"/>
    <col min="14" max="14" width="7.5" style="1" customWidth="1"/>
    <col min="15" max="15" width="9.25" style="1" customWidth="1"/>
    <col min="16" max="16" width="10.125" style="1" customWidth="1"/>
    <col min="17" max="17" width="5.00833333333333" style="6" customWidth="1"/>
    <col min="18" max="18" width="9.625" style="7" customWidth="1"/>
    <col min="19" max="19" width="6.625" style="5" customWidth="1"/>
    <col min="20" max="20" width="11.375" style="7" customWidth="1"/>
    <col min="21" max="21" width="6.625" style="5" customWidth="1"/>
    <col min="22" max="22" width="10.0083333333333" style="7" customWidth="1"/>
    <col min="23" max="23" width="10.2583333333333" style="8" customWidth="1"/>
    <col min="24" max="24" width="8.875" style="1" customWidth="1"/>
    <col min="25" max="25" width="13.75" style="1" customWidth="1"/>
    <col min="26" max="26" width="10.375" style="1" customWidth="1"/>
    <col min="27" max="27" width="8.75833333333333" style="1" customWidth="1"/>
    <col min="28" max="28" width="5.125" style="1" customWidth="1"/>
    <col min="29" max="16384" width="9" style="1"/>
  </cols>
  <sheetData>
    <row r="1" s="1" customFormat="1" ht="18.75" spans="1:28">
      <c r="A1" s="9" t="s">
        <v>2516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30" t="s">
        <v>32</v>
      </c>
      <c r="Y1" s="30"/>
      <c r="Z1" s="30"/>
      <c r="AA1" s="30"/>
      <c r="AB1" s="30"/>
    </row>
    <row r="2" s="2" customFormat="1" ht="33.75" spans="1:28">
      <c r="A2" s="10" t="s">
        <v>34</v>
      </c>
      <c r="B2" s="11" t="s">
        <v>35</v>
      </c>
      <c r="C2" s="11" t="s">
        <v>2517</v>
      </c>
      <c r="D2" s="11" t="s">
        <v>2518</v>
      </c>
      <c r="E2" s="11" t="s">
        <v>36</v>
      </c>
      <c r="F2" s="12" t="s">
        <v>38</v>
      </c>
      <c r="G2" s="12" t="s">
        <v>39</v>
      </c>
      <c r="H2" s="12" t="s">
        <v>2519</v>
      </c>
      <c r="I2" s="12" t="s">
        <v>41</v>
      </c>
      <c r="J2" s="12" t="s">
        <v>68</v>
      </c>
      <c r="K2" s="12" t="s">
        <v>56</v>
      </c>
      <c r="L2" s="11" t="s">
        <v>36</v>
      </c>
      <c r="M2" s="13" t="s">
        <v>57</v>
      </c>
      <c r="N2" s="27" t="s">
        <v>46</v>
      </c>
      <c r="O2" s="28" t="s">
        <v>2520</v>
      </c>
      <c r="P2" s="28" t="s">
        <v>2521</v>
      </c>
      <c r="Q2" s="10" t="s">
        <v>44</v>
      </c>
      <c r="R2" s="27" t="s">
        <v>2522</v>
      </c>
      <c r="S2" s="27" t="s">
        <v>2523</v>
      </c>
      <c r="T2" s="27" t="s">
        <v>49</v>
      </c>
      <c r="U2" s="27" t="s">
        <v>2524</v>
      </c>
      <c r="V2" s="27" t="s">
        <v>50</v>
      </c>
      <c r="W2" s="31" t="s">
        <v>2525</v>
      </c>
      <c r="X2" s="13" t="s">
        <v>60</v>
      </c>
      <c r="Y2" s="13" t="s">
        <v>61</v>
      </c>
      <c r="Z2" s="13" t="s">
        <v>62</v>
      </c>
      <c r="AA2" s="13" t="s">
        <v>63</v>
      </c>
      <c r="AB2" s="13" t="s">
        <v>59</v>
      </c>
    </row>
    <row r="3" s="3" customFormat="1" ht="45" outlineLevel="2" spans="1:28">
      <c r="A3" s="10">
        <v>1</v>
      </c>
      <c r="B3" s="11" t="s">
        <v>97</v>
      </c>
      <c r="C3" s="11" t="s">
        <v>2526</v>
      </c>
      <c r="D3" s="13" t="s">
        <v>2527</v>
      </c>
      <c r="E3" s="11" t="s">
        <v>2528</v>
      </c>
      <c r="F3" s="14" t="s">
        <v>2529</v>
      </c>
      <c r="G3" s="13" t="s">
        <v>2530</v>
      </c>
      <c r="H3" s="13" t="s">
        <v>2531</v>
      </c>
      <c r="I3" s="13" t="s">
        <v>2532</v>
      </c>
      <c r="J3" s="11" t="s">
        <v>2533</v>
      </c>
      <c r="K3" s="11" t="s">
        <v>2534</v>
      </c>
      <c r="L3" s="11" t="s">
        <v>2528</v>
      </c>
      <c r="M3" s="156" t="s">
        <v>2535</v>
      </c>
      <c r="N3" s="27">
        <v>1000</v>
      </c>
      <c r="O3" s="29">
        <v>45122</v>
      </c>
      <c r="P3" s="29">
        <v>45260</v>
      </c>
      <c r="Q3" s="11">
        <v>97</v>
      </c>
      <c r="R3" s="27">
        <v>59.6</v>
      </c>
      <c r="S3" s="27">
        <v>55</v>
      </c>
      <c r="T3" s="27">
        <f t="shared" ref="T3:T12" si="0">S3*R3</f>
        <v>3278</v>
      </c>
      <c r="U3" s="27">
        <v>5.5</v>
      </c>
      <c r="V3" s="27">
        <f t="shared" ref="V3:V12" si="1">R3*U3</f>
        <v>327.8</v>
      </c>
      <c r="W3" s="27">
        <f t="shared" ref="W3:W12" si="2">T3-V3</f>
        <v>2950.2</v>
      </c>
      <c r="X3" s="11" t="s">
        <v>216</v>
      </c>
      <c r="Y3" s="11">
        <v>327.8</v>
      </c>
      <c r="Z3" s="11" t="s">
        <v>2536</v>
      </c>
      <c r="AA3" s="11">
        <v>55059000</v>
      </c>
      <c r="AB3" s="11"/>
    </row>
    <row r="4" s="3" customFormat="1" ht="45" outlineLevel="2" spans="1:28">
      <c r="A4" s="10">
        <v>2</v>
      </c>
      <c r="B4" s="11" t="s">
        <v>97</v>
      </c>
      <c r="C4" s="11" t="s">
        <v>2526</v>
      </c>
      <c r="D4" s="13" t="s">
        <v>2537</v>
      </c>
      <c r="E4" s="11" t="s">
        <v>2538</v>
      </c>
      <c r="F4" s="14" t="s">
        <v>2539</v>
      </c>
      <c r="G4" s="13" t="s">
        <v>2540</v>
      </c>
      <c r="H4" s="15" t="s">
        <v>2541</v>
      </c>
      <c r="I4" s="10" t="s">
        <v>2542</v>
      </c>
      <c r="J4" s="11" t="s">
        <v>2543</v>
      </c>
      <c r="K4" s="11" t="s">
        <v>2544</v>
      </c>
      <c r="L4" s="11" t="s">
        <v>2538</v>
      </c>
      <c r="M4" s="156" t="s">
        <v>2545</v>
      </c>
      <c r="N4" s="27">
        <v>1000</v>
      </c>
      <c r="O4" s="29">
        <v>45122</v>
      </c>
      <c r="P4" s="29">
        <v>45260</v>
      </c>
      <c r="Q4" s="11">
        <v>488</v>
      </c>
      <c r="R4" s="27">
        <v>223.17</v>
      </c>
      <c r="S4" s="27">
        <v>55</v>
      </c>
      <c r="T4" s="27">
        <f t="shared" si="0"/>
        <v>12274.35</v>
      </c>
      <c r="U4" s="27">
        <v>5.5</v>
      </c>
      <c r="V4" s="27">
        <f t="shared" si="1"/>
        <v>1227.435</v>
      </c>
      <c r="W4" s="27">
        <f t="shared" si="2"/>
        <v>11046.915</v>
      </c>
      <c r="X4" s="11" t="s">
        <v>216</v>
      </c>
      <c r="Y4" s="10">
        <v>1227.44</v>
      </c>
      <c r="Z4" s="11" t="s">
        <v>2546</v>
      </c>
      <c r="AA4" s="11">
        <v>55060000</v>
      </c>
      <c r="AB4" s="11"/>
    </row>
    <row r="5" s="3" customFormat="1" ht="45" outlineLevel="2" spans="1:28">
      <c r="A5" s="10">
        <v>3</v>
      </c>
      <c r="B5" s="11" t="s">
        <v>97</v>
      </c>
      <c r="C5" s="11" t="s">
        <v>2526</v>
      </c>
      <c r="D5" s="11" t="s">
        <v>2547</v>
      </c>
      <c r="E5" s="11" t="s">
        <v>2548</v>
      </c>
      <c r="F5" s="14" t="s">
        <v>2549</v>
      </c>
      <c r="G5" s="13" t="s">
        <v>2550</v>
      </c>
      <c r="H5" s="13" t="s">
        <v>2551</v>
      </c>
      <c r="I5" s="26" t="s">
        <v>2552</v>
      </c>
      <c r="J5" s="11" t="s">
        <v>2553</v>
      </c>
      <c r="K5" s="11" t="s">
        <v>2554</v>
      </c>
      <c r="L5" s="11" t="s">
        <v>2548</v>
      </c>
      <c r="M5" s="156" t="s">
        <v>2555</v>
      </c>
      <c r="N5" s="27">
        <v>1000</v>
      </c>
      <c r="O5" s="29">
        <v>45122</v>
      </c>
      <c r="P5" s="29">
        <v>45260</v>
      </c>
      <c r="Q5" s="11">
        <v>904</v>
      </c>
      <c r="R5" s="27">
        <v>442.45</v>
      </c>
      <c r="S5" s="27">
        <v>55</v>
      </c>
      <c r="T5" s="27">
        <f t="shared" si="0"/>
        <v>24334.75</v>
      </c>
      <c r="U5" s="27">
        <v>5.5</v>
      </c>
      <c r="V5" s="27">
        <f t="shared" si="1"/>
        <v>2433.475</v>
      </c>
      <c r="W5" s="27">
        <f t="shared" si="2"/>
        <v>21901.275</v>
      </c>
      <c r="X5" s="11" t="s">
        <v>2556</v>
      </c>
      <c r="Y5" s="11" t="s">
        <v>2557</v>
      </c>
      <c r="Z5" s="11" t="s">
        <v>2558</v>
      </c>
      <c r="AA5" s="11" t="s">
        <v>2559</v>
      </c>
      <c r="AB5" s="11"/>
    </row>
    <row r="6" s="3" customFormat="1" ht="45" outlineLevel="2" spans="1:28">
      <c r="A6" s="10">
        <v>4</v>
      </c>
      <c r="B6" s="11" t="s">
        <v>97</v>
      </c>
      <c r="C6" s="11" t="s">
        <v>2526</v>
      </c>
      <c r="D6" s="13" t="s">
        <v>2560</v>
      </c>
      <c r="E6" s="11" t="s">
        <v>2561</v>
      </c>
      <c r="F6" s="14" t="s">
        <v>2562</v>
      </c>
      <c r="G6" s="13" t="s">
        <v>2563</v>
      </c>
      <c r="H6" s="13" t="s">
        <v>450</v>
      </c>
      <c r="I6" s="10" t="s">
        <v>875</v>
      </c>
      <c r="J6" s="11" t="s">
        <v>2564</v>
      </c>
      <c r="K6" s="11" t="s">
        <v>2565</v>
      </c>
      <c r="L6" s="11" t="s">
        <v>2561</v>
      </c>
      <c r="M6" s="156" t="s">
        <v>2566</v>
      </c>
      <c r="N6" s="27">
        <v>1000</v>
      </c>
      <c r="O6" s="29">
        <v>45122</v>
      </c>
      <c r="P6" s="29">
        <v>45260</v>
      </c>
      <c r="Q6" s="11">
        <v>377</v>
      </c>
      <c r="R6" s="27">
        <v>188.73</v>
      </c>
      <c r="S6" s="27">
        <v>55</v>
      </c>
      <c r="T6" s="27">
        <f t="shared" si="0"/>
        <v>10380.15</v>
      </c>
      <c r="U6" s="27">
        <v>5.5</v>
      </c>
      <c r="V6" s="27">
        <f t="shared" si="1"/>
        <v>1038.015</v>
      </c>
      <c r="W6" s="27">
        <f t="shared" si="2"/>
        <v>9342.135</v>
      </c>
      <c r="X6" s="11" t="s">
        <v>216</v>
      </c>
      <c r="Y6" s="11">
        <v>1038.02</v>
      </c>
      <c r="Z6" s="11" t="s">
        <v>2567</v>
      </c>
      <c r="AA6" s="11">
        <v>55057000</v>
      </c>
      <c r="AB6" s="11"/>
    </row>
    <row r="7" s="3" customFormat="1" ht="45" outlineLevel="2" spans="1:28">
      <c r="A7" s="10">
        <v>5</v>
      </c>
      <c r="B7" s="11" t="s">
        <v>97</v>
      </c>
      <c r="C7" s="11" t="s">
        <v>2526</v>
      </c>
      <c r="D7" s="13" t="s">
        <v>2568</v>
      </c>
      <c r="E7" s="11" t="s">
        <v>2569</v>
      </c>
      <c r="F7" s="14" t="s">
        <v>2570</v>
      </c>
      <c r="G7" s="13" t="s">
        <v>2571</v>
      </c>
      <c r="H7" s="13" t="s">
        <v>2572</v>
      </c>
      <c r="I7" s="10" t="s">
        <v>2573</v>
      </c>
      <c r="J7" s="11" t="s">
        <v>2574</v>
      </c>
      <c r="K7" s="11" t="s">
        <v>2575</v>
      </c>
      <c r="L7" s="11" t="s">
        <v>2569</v>
      </c>
      <c r="M7" s="156" t="s">
        <v>2576</v>
      </c>
      <c r="N7" s="27">
        <v>1000</v>
      </c>
      <c r="O7" s="29">
        <v>45122</v>
      </c>
      <c r="P7" s="29">
        <v>45260</v>
      </c>
      <c r="Q7" s="11">
        <v>128</v>
      </c>
      <c r="R7" s="27">
        <v>62</v>
      </c>
      <c r="S7" s="27">
        <v>55</v>
      </c>
      <c r="T7" s="27">
        <f t="shared" si="0"/>
        <v>3410</v>
      </c>
      <c r="U7" s="27">
        <v>5.5</v>
      </c>
      <c r="V7" s="27">
        <f t="shared" si="1"/>
        <v>341</v>
      </c>
      <c r="W7" s="27">
        <f t="shared" si="2"/>
        <v>3069</v>
      </c>
      <c r="X7" s="11" t="s">
        <v>216</v>
      </c>
      <c r="Y7" s="11">
        <v>341</v>
      </c>
      <c r="Z7" s="11" t="s">
        <v>2577</v>
      </c>
      <c r="AA7" s="11">
        <v>55056000</v>
      </c>
      <c r="AB7" s="11"/>
    </row>
    <row r="8" s="3" customFormat="1" ht="45" outlineLevel="2" spans="1:28">
      <c r="A8" s="10">
        <v>6</v>
      </c>
      <c r="B8" s="11" t="s">
        <v>97</v>
      </c>
      <c r="C8" s="11" t="s">
        <v>2526</v>
      </c>
      <c r="D8" s="13" t="s">
        <v>2578</v>
      </c>
      <c r="E8" s="11" t="s">
        <v>2579</v>
      </c>
      <c r="F8" s="16" t="s">
        <v>2580</v>
      </c>
      <c r="G8" s="13" t="s">
        <v>2581</v>
      </c>
      <c r="H8" s="13" t="s">
        <v>2582</v>
      </c>
      <c r="I8" s="13" t="s">
        <v>2583</v>
      </c>
      <c r="J8" s="11" t="s">
        <v>2584</v>
      </c>
      <c r="K8" s="11" t="s">
        <v>2585</v>
      </c>
      <c r="L8" s="11" t="s">
        <v>2579</v>
      </c>
      <c r="M8" s="156" t="s">
        <v>2586</v>
      </c>
      <c r="N8" s="27">
        <v>1000</v>
      </c>
      <c r="O8" s="29">
        <v>45122</v>
      </c>
      <c r="P8" s="29">
        <v>45260</v>
      </c>
      <c r="Q8" s="11">
        <v>243</v>
      </c>
      <c r="R8" s="27">
        <v>139.26</v>
      </c>
      <c r="S8" s="27">
        <v>55</v>
      </c>
      <c r="T8" s="27">
        <f t="shared" si="0"/>
        <v>7659.3</v>
      </c>
      <c r="U8" s="27">
        <v>5.5</v>
      </c>
      <c r="V8" s="27">
        <f t="shared" si="1"/>
        <v>765.93</v>
      </c>
      <c r="W8" s="27">
        <f t="shared" si="2"/>
        <v>6893.37</v>
      </c>
      <c r="X8" s="11" t="s">
        <v>216</v>
      </c>
      <c r="Y8" s="11">
        <v>765.93</v>
      </c>
      <c r="Z8" s="11" t="s">
        <v>2587</v>
      </c>
      <c r="AA8" s="11">
        <v>55058000</v>
      </c>
      <c r="AB8" s="11"/>
    </row>
    <row r="9" s="3" customFormat="1" ht="22.5" outlineLevel="1" spans="1:28">
      <c r="A9" s="10"/>
      <c r="B9" s="17" t="s">
        <v>2588</v>
      </c>
      <c r="C9" s="11"/>
      <c r="D9" s="13"/>
      <c r="E9" s="11"/>
      <c r="F9" s="16"/>
      <c r="G9" s="13"/>
      <c r="H9" s="13"/>
      <c r="I9" s="13"/>
      <c r="J9" s="11"/>
      <c r="K9" s="11"/>
      <c r="L9" s="11"/>
      <c r="M9" s="11"/>
      <c r="N9" s="27"/>
      <c r="O9" s="29"/>
      <c r="P9" s="29"/>
      <c r="Q9" s="11">
        <f>SUBTOTAL(9,Q3:Q8)</f>
        <v>2237</v>
      </c>
      <c r="R9" s="27">
        <f>SUBTOTAL(9,R3:R8)</f>
        <v>1115.21</v>
      </c>
      <c r="S9" s="27"/>
      <c r="T9" s="27">
        <f>SUBTOTAL(9,T3:T8)</f>
        <v>61336.55</v>
      </c>
      <c r="U9" s="27"/>
      <c r="V9" s="27">
        <f>SUBTOTAL(9,V3:V8)</f>
        <v>6133.655</v>
      </c>
      <c r="W9" s="27">
        <f>SUBTOTAL(9,W3:W8)</f>
        <v>55202.895</v>
      </c>
      <c r="X9" s="11"/>
      <c r="Y9" s="11"/>
      <c r="Z9" s="11"/>
      <c r="AA9" s="11"/>
      <c r="AB9" s="11"/>
    </row>
    <row r="10" s="3" customFormat="1" ht="45" outlineLevel="2" spans="1:28">
      <c r="A10" s="10">
        <v>7</v>
      </c>
      <c r="B10" s="11" t="s">
        <v>198</v>
      </c>
      <c r="C10" s="11" t="s">
        <v>2526</v>
      </c>
      <c r="D10" s="11" t="s">
        <v>2589</v>
      </c>
      <c r="E10" s="11" t="s">
        <v>2590</v>
      </c>
      <c r="F10" s="15" t="s">
        <v>2591</v>
      </c>
      <c r="G10" s="15" t="s">
        <v>2592</v>
      </c>
      <c r="H10" s="13" t="s">
        <v>202</v>
      </c>
      <c r="I10" s="13" t="s">
        <v>2593</v>
      </c>
      <c r="J10" s="11" t="s">
        <v>2594</v>
      </c>
      <c r="K10" s="11" t="s">
        <v>2595</v>
      </c>
      <c r="L10" s="11" t="s">
        <v>2590</v>
      </c>
      <c r="M10" s="156" t="s">
        <v>2596</v>
      </c>
      <c r="N10" s="27">
        <v>1000</v>
      </c>
      <c r="O10" s="29">
        <v>45122</v>
      </c>
      <c r="P10" s="29">
        <v>45260</v>
      </c>
      <c r="Q10" s="10">
        <v>156</v>
      </c>
      <c r="R10" s="27">
        <v>102.5</v>
      </c>
      <c r="S10" s="27">
        <v>55</v>
      </c>
      <c r="T10" s="27">
        <f t="shared" ref="T10:T17" si="3">S10*R10</f>
        <v>5637.5</v>
      </c>
      <c r="U10" s="27">
        <v>5.5</v>
      </c>
      <c r="V10" s="27">
        <f t="shared" ref="V10:V17" si="4">R10*U10</f>
        <v>563.75</v>
      </c>
      <c r="W10" s="27">
        <f t="shared" ref="W10:W17" si="5">T10-V10</f>
        <v>5073.75</v>
      </c>
      <c r="X10" s="11" t="s">
        <v>2597</v>
      </c>
      <c r="Y10" s="11" t="s">
        <v>2598</v>
      </c>
      <c r="Z10" s="11" t="s">
        <v>2599</v>
      </c>
      <c r="AA10" s="11" t="s">
        <v>2600</v>
      </c>
      <c r="AB10" s="11"/>
    </row>
    <row r="11" s="3" customFormat="1" ht="45" outlineLevel="2" spans="1:28">
      <c r="A11" s="10">
        <v>8</v>
      </c>
      <c r="B11" s="11" t="s">
        <v>198</v>
      </c>
      <c r="C11" s="11" t="s">
        <v>2526</v>
      </c>
      <c r="D11" s="11" t="s">
        <v>2601</v>
      </c>
      <c r="E11" s="11" t="s">
        <v>2602</v>
      </c>
      <c r="F11" s="13" t="s">
        <v>2603</v>
      </c>
      <c r="G11" s="13" t="s">
        <v>2604</v>
      </c>
      <c r="H11" s="13" t="s">
        <v>2605</v>
      </c>
      <c r="I11" s="13" t="s">
        <v>2606</v>
      </c>
      <c r="J11" s="11" t="s">
        <v>2607</v>
      </c>
      <c r="K11" s="11" t="s">
        <v>2608</v>
      </c>
      <c r="L11" s="11" t="s">
        <v>2602</v>
      </c>
      <c r="M11" s="156" t="s">
        <v>2609</v>
      </c>
      <c r="N11" s="27">
        <v>1000</v>
      </c>
      <c r="O11" s="29">
        <v>45122</v>
      </c>
      <c r="P11" s="29">
        <v>45260</v>
      </c>
      <c r="Q11" s="10">
        <v>355</v>
      </c>
      <c r="R11" s="10">
        <v>206.55</v>
      </c>
      <c r="S11" s="27">
        <v>55</v>
      </c>
      <c r="T11" s="27">
        <f t="shared" si="3"/>
        <v>11360.25</v>
      </c>
      <c r="U11" s="27">
        <v>5.5</v>
      </c>
      <c r="V11" s="27">
        <f t="shared" si="4"/>
        <v>1136.025</v>
      </c>
      <c r="W11" s="27">
        <f t="shared" si="5"/>
        <v>10224.225</v>
      </c>
      <c r="X11" s="11" t="s">
        <v>2610</v>
      </c>
      <c r="Y11" s="11" t="s">
        <v>2611</v>
      </c>
      <c r="Z11" s="11" t="s">
        <v>2612</v>
      </c>
      <c r="AA11" s="11" t="s">
        <v>2613</v>
      </c>
      <c r="AB11" s="11"/>
    </row>
    <row r="12" s="3" customFormat="1" ht="45" outlineLevel="2" spans="1:28">
      <c r="A12" s="10">
        <v>9</v>
      </c>
      <c r="B12" s="11" t="s">
        <v>198</v>
      </c>
      <c r="C12" s="11" t="s">
        <v>2526</v>
      </c>
      <c r="D12" s="11" t="s">
        <v>2614</v>
      </c>
      <c r="E12" s="11" t="s">
        <v>2615</v>
      </c>
      <c r="F12" s="13" t="s">
        <v>2616</v>
      </c>
      <c r="G12" s="13" t="s">
        <v>2617</v>
      </c>
      <c r="H12" s="13" t="s">
        <v>688</v>
      </c>
      <c r="I12" s="13" t="s">
        <v>2618</v>
      </c>
      <c r="J12" s="11" t="s">
        <v>2619</v>
      </c>
      <c r="K12" s="11" t="s">
        <v>2620</v>
      </c>
      <c r="L12" s="11" t="s">
        <v>2615</v>
      </c>
      <c r="M12" s="156" t="s">
        <v>2621</v>
      </c>
      <c r="N12" s="27">
        <v>1000</v>
      </c>
      <c r="O12" s="29">
        <v>45122</v>
      </c>
      <c r="P12" s="29">
        <v>45260</v>
      </c>
      <c r="Q12" s="10">
        <v>1</v>
      </c>
      <c r="R12" s="10">
        <v>0.6</v>
      </c>
      <c r="S12" s="27">
        <v>55</v>
      </c>
      <c r="T12" s="27">
        <f t="shared" si="3"/>
        <v>33</v>
      </c>
      <c r="U12" s="27">
        <v>5.5</v>
      </c>
      <c r="V12" s="27">
        <f t="shared" si="4"/>
        <v>3.3</v>
      </c>
      <c r="W12" s="27">
        <f t="shared" si="5"/>
        <v>29.7</v>
      </c>
      <c r="X12" s="11" t="s">
        <v>1229</v>
      </c>
      <c r="Y12" s="27">
        <v>3.3</v>
      </c>
      <c r="Z12" s="11" t="s">
        <v>2622</v>
      </c>
      <c r="AA12" s="11">
        <v>23585045</v>
      </c>
      <c r="AB12" s="11"/>
    </row>
    <row r="13" s="3" customFormat="1" ht="45" outlineLevel="2" spans="1:28">
      <c r="A13" s="10">
        <v>10</v>
      </c>
      <c r="B13" s="11" t="s">
        <v>198</v>
      </c>
      <c r="C13" s="11" t="s">
        <v>2526</v>
      </c>
      <c r="D13" s="11" t="s">
        <v>2623</v>
      </c>
      <c r="E13" s="11" t="s">
        <v>2624</v>
      </c>
      <c r="F13" s="18" t="s">
        <v>2625</v>
      </c>
      <c r="G13" s="18" t="s">
        <v>2626</v>
      </c>
      <c r="H13" s="13" t="s">
        <v>2627</v>
      </c>
      <c r="I13" s="13" t="s">
        <v>2628</v>
      </c>
      <c r="J13" s="11" t="s">
        <v>2629</v>
      </c>
      <c r="K13" s="11" t="s">
        <v>2630</v>
      </c>
      <c r="L13" s="11" t="s">
        <v>2624</v>
      </c>
      <c r="M13" s="156" t="s">
        <v>2631</v>
      </c>
      <c r="N13" s="27">
        <v>1000</v>
      </c>
      <c r="O13" s="29">
        <v>45122</v>
      </c>
      <c r="P13" s="29">
        <v>45260</v>
      </c>
      <c r="Q13" s="10">
        <v>95</v>
      </c>
      <c r="R13" s="27">
        <v>73.86</v>
      </c>
      <c r="S13" s="27">
        <v>55</v>
      </c>
      <c r="T13" s="27">
        <f t="shared" si="3"/>
        <v>4062.3</v>
      </c>
      <c r="U13" s="27">
        <v>5.5</v>
      </c>
      <c r="V13" s="27">
        <f t="shared" si="4"/>
        <v>406.23</v>
      </c>
      <c r="W13" s="27">
        <f t="shared" si="5"/>
        <v>3656.07</v>
      </c>
      <c r="X13" s="11" t="s">
        <v>2610</v>
      </c>
      <c r="Y13" s="11" t="s">
        <v>2632</v>
      </c>
      <c r="Z13" s="11" t="s">
        <v>2633</v>
      </c>
      <c r="AA13" s="11" t="s">
        <v>2634</v>
      </c>
      <c r="AB13" s="11"/>
    </row>
    <row r="14" s="3" customFormat="1" ht="45" outlineLevel="2" spans="1:28">
      <c r="A14" s="10">
        <v>11</v>
      </c>
      <c r="B14" s="11" t="s">
        <v>198</v>
      </c>
      <c r="C14" s="11" t="s">
        <v>2526</v>
      </c>
      <c r="D14" s="11" t="s">
        <v>2635</v>
      </c>
      <c r="E14" s="11" t="s">
        <v>2636</v>
      </c>
      <c r="F14" s="15" t="s">
        <v>2637</v>
      </c>
      <c r="G14" s="15" t="s">
        <v>2638</v>
      </c>
      <c r="H14" s="13" t="s">
        <v>2639</v>
      </c>
      <c r="I14" s="13" t="s">
        <v>2640</v>
      </c>
      <c r="J14" s="11" t="s">
        <v>2641</v>
      </c>
      <c r="K14" s="11" t="s">
        <v>2642</v>
      </c>
      <c r="L14" s="11" t="s">
        <v>2636</v>
      </c>
      <c r="M14" s="156" t="s">
        <v>2643</v>
      </c>
      <c r="N14" s="27">
        <v>1000</v>
      </c>
      <c r="O14" s="29">
        <v>45122</v>
      </c>
      <c r="P14" s="29">
        <v>45260</v>
      </c>
      <c r="Q14" s="10">
        <v>348</v>
      </c>
      <c r="R14" s="27">
        <v>394.95</v>
      </c>
      <c r="S14" s="27">
        <v>55</v>
      </c>
      <c r="T14" s="27">
        <f t="shared" si="3"/>
        <v>21722.25</v>
      </c>
      <c r="U14" s="27">
        <v>5.5</v>
      </c>
      <c r="V14" s="27">
        <f t="shared" si="4"/>
        <v>2172.225</v>
      </c>
      <c r="W14" s="27">
        <f t="shared" si="5"/>
        <v>19550.025</v>
      </c>
      <c r="X14" s="11" t="s">
        <v>2597</v>
      </c>
      <c r="Y14" s="11" t="s">
        <v>2644</v>
      </c>
      <c r="Z14" s="11" t="s">
        <v>2633</v>
      </c>
      <c r="AA14" s="11" t="s">
        <v>2645</v>
      </c>
      <c r="AB14" s="11"/>
    </row>
    <row r="15" s="3" customFormat="1" ht="45" outlineLevel="2" spans="1:28">
      <c r="A15" s="10">
        <v>12</v>
      </c>
      <c r="B15" s="11" t="s">
        <v>198</v>
      </c>
      <c r="C15" s="11" t="s">
        <v>2526</v>
      </c>
      <c r="D15" s="11" t="s">
        <v>2646</v>
      </c>
      <c r="E15" s="11" t="s">
        <v>2647</v>
      </c>
      <c r="F15" s="15" t="s">
        <v>2648</v>
      </c>
      <c r="G15" s="13" t="s">
        <v>566</v>
      </c>
      <c r="H15" s="15" t="s">
        <v>2649</v>
      </c>
      <c r="I15" s="13" t="s">
        <v>2650</v>
      </c>
      <c r="J15" s="11" t="s">
        <v>2651</v>
      </c>
      <c r="K15" s="11" t="s">
        <v>2652</v>
      </c>
      <c r="L15" s="11" t="s">
        <v>2647</v>
      </c>
      <c r="M15" s="156" t="s">
        <v>2653</v>
      </c>
      <c r="N15" s="27">
        <v>1000</v>
      </c>
      <c r="O15" s="29">
        <v>45122</v>
      </c>
      <c r="P15" s="29">
        <v>45260</v>
      </c>
      <c r="Q15" s="10">
        <v>193</v>
      </c>
      <c r="R15" s="27">
        <v>89.55</v>
      </c>
      <c r="S15" s="27">
        <v>55</v>
      </c>
      <c r="T15" s="27">
        <f t="shared" si="3"/>
        <v>4925.25</v>
      </c>
      <c r="U15" s="27">
        <v>5.5</v>
      </c>
      <c r="V15" s="27">
        <f t="shared" si="4"/>
        <v>492.525</v>
      </c>
      <c r="W15" s="27">
        <f t="shared" si="5"/>
        <v>4432.725</v>
      </c>
      <c r="X15" s="11" t="s">
        <v>2597</v>
      </c>
      <c r="Y15" s="11" t="s">
        <v>2654</v>
      </c>
      <c r="Z15" s="11" t="s">
        <v>2633</v>
      </c>
      <c r="AA15" s="11" t="s">
        <v>2655</v>
      </c>
      <c r="AB15" s="11"/>
    </row>
    <row r="16" s="3" customFormat="1" ht="45" outlineLevel="2" spans="1:28">
      <c r="A16" s="10">
        <v>13</v>
      </c>
      <c r="B16" s="11" t="s">
        <v>198</v>
      </c>
      <c r="C16" s="11" t="s">
        <v>2526</v>
      </c>
      <c r="D16" s="11" t="s">
        <v>2656</v>
      </c>
      <c r="E16" s="11" t="s">
        <v>2657</v>
      </c>
      <c r="F16" s="19" t="s">
        <v>2658</v>
      </c>
      <c r="G16" s="19" t="s">
        <v>2659</v>
      </c>
      <c r="H16" s="13" t="s">
        <v>2660</v>
      </c>
      <c r="I16" s="13" t="s">
        <v>2661</v>
      </c>
      <c r="J16" s="11" t="s">
        <v>2662</v>
      </c>
      <c r="K16" s="11" t="s">
        <v>2663</v>
      </c>
      <c r="L16" s="11" t="s">
        <v>2657</v>
      </c>
      <c r="M16" s="156" t="s">
        <v>2664</v>
      </c>
      <c r="N16" s="27">
        <v>1000</v>
      </c>
      <c r="O16" s="29">
        <v>45122</v>
      </c>
      <c r="P16" s="29">
        <v>45260</v>
      </c>
      <c r="Q16" s="10">
        <v>356</v>
      </c>
      <c r="R16" s="27">
        <v>244.42</v>
      </c>
      <c r="S16" s="27">
        <v>55</v>
      </c>
      <c r="T16" s="27">
        <f t="shared" si="3"/>
        <v>13443.1</v>
      </c>
      <c r="U16" s="27">
        <v>5.5</v>
      </c>
      <c r="V16" s="27">
        <f t="shared" si="4"/>
        <v>1344.31</v>
      </c>
      <c r="W16" s="27">
        <f t="shared" si="5"/>
        <v>12098.79</v>
      </c>
      <c r="X16" s="11" t="s">
        <v>2610</v>
      </c>
      <c r="Y16" s="11" t="s">
        <v>2665</v>
      </c>
      <c r="Z16" s="11" t="s">
        <v>2666</v>
      </c>
      <c r="AA16" s="11" t="s">
        <v>2667</v>
      </c>
      <c r="AB16" s="11"/>
    </row>
    <row r="17" s="3" customFormat="1" ht="48.95" customHeight="1" outlineLevel="2" spans="1:28">
      <c r="A17" s="10">
        <v>14</v>
      </c>
      <c r="B17" s="11" t="s">
        <v>198</v>
      </c>
      <c r="C17" s="11" t="s">
        <v>2526</v>
      </c>
      <c r="D17" s="11" t="s">
        <v>2668</v>
      </c>
      <c r="E17" s="11" t="s">
        <v>2669</v>
      </c>
      <c r="F17" s="13" t="s">
        <v>2670</v>
      </c>
      <c r="G17" s="13" t="s">
        <v>2671</v>
      </c>
      <c r="H17" s="13" t="s">
        <v>2672</v>
      </c>
      <c r="I17" s="13" t="s">
        <v>2673</v>
      </c>
      <c r="J17" s="11" t="s">
        <v>2674</v>
      </c>
      <c r="K17" s="11" t="s">
        <v>2675</v>
      </c>
      <c r="L17" s="11" t="s">
        <v>2669</v>
      </c>
      <c r="M17" s="156" t="s">
        <v>2676</v>
      </c>
      <c r="N17" s="27">
        <v>1000</v>
      </c>
      <c r="O17" s="29">
        <v>45122</v>
      </c>
      <c r="P17" s="29">
        <v>45260</v>
      </c>
      <c r="Q17" s="10">
        <v>35</v>
      </c>
      <c r="R17" s="27">
        <v>16.7</v>
      </c>
      <c r="S17" s="27">
        <v>55</v>
      </c>
      <c r="T17" s="27">
        <f t="shared" si="3"/>
        <v>918.5</v>
      </c>
      <c r="U17" s="27">
        <v>5.5</v>
      </c>
      <c r="V17" s="27">
        <f t="shared" si="4"/>
        <v>91.85</v>
      </c>
      <c r="W17" s="27">
        <f t="shared" si="5"/>
        <v>826.65</v>
      </c>
      <c r="X17" s="11" t="s">
        <v>2597</v>
      </c>
      <c r="Y17" s="11" t="s">
        <v>2677</v>
      </c>
      <c r="Z17" s="11" t="s">
        <v>2678</v>
      </c>
      <c r="AA17" s="11" t="s">
        <v>2679</v>
      </c>
      <c r="AB17" s="11"/>
    </row>
    <row r="18" s="3" customFormat="1" ht="48.95" customHeight="1" outlineLevel="1" spans="1:28">
      <c r="A18" s="10"/>
      <c r="B18" s="17" t="s">
        <v>2680</v>
      </c>
      <c r="C18" s="11"/>
      <c r="D18" s="11"/>
      <c r="E18" s="11"/>
      <c r="F18" s="13"/>
      <c r="G18" s="13"/>
      <c r="H18" s="13"/>
      <c r="I18" s="13"/>
      <c r="J18" s="11"/>
      <c r="K18" s="11"/>
      <c r="L18" s="11"/>
      <c r="M18" s="11"/>
      <c r="N18" s="27"/>
      <c r="O18" s="29"/>
      <c r="P18" s="29"/>
      <c r="Q18" s="10">
        <f>SUBTOTAL(9,Q10:Q17)</f>
        <v>1539</v>
      </c>
      <c r="R18" s="27">
        <f>SUBTOTAL(9,R10:R17)</f>
        <v>1129.13</v>
      </c>
      <c r="S18" s="27"/>
      <c r="T18" s="27">
        <f>SUBTOTAL(9,T10:T17)</f>
        <v>62102.15</v>
      </c>
      <c r="U18" s="27"/>
      <c r="V18" s="27">
        <f>SUBTOTAL(9,V10:V17)</f>
        <v>6210.215</v>
      </c>
      <c r="W18" s="27">
        <f>SUBTOTAL(9,W10:W17)</f>
        <v>55891.935</v>
      </c>
      <c r="X18" s="11"/>
      <c r="Y18" s="11"/>
      <c r="Z18" s="11"/>
      <c r="AA18" s="11"/>
      <c r="AB18" s="11"/>
    </row>
    <row r="19" s="3" customFormat="1" ht="45" outlineLevel="2" spans="1:28">
      <c r="A19" s="10">
        <v>15</v>
      </c>
      <c r="B19" s="11" t="s">
        <v>80</v>
      </c>
      <c r="C19" s="11" t="s">
        <v>2526</v>
      </c>
      <c r="D19" s="13" t="s">
        <v>2681</v>
      </c>
      <c r="E19" s="11" t="s">
        <v>2682</v>
      </c>
      <c r="F19" s="20" t="s">
        <v>2683</v>
      </c>
      <c r="G19" s="13" t="s">
        <v>2684</v>
      </c>
      <c r="H19" s="15" t="s">
        <v>2685</v>
      </c>
      <c r="I19" s="10" t="s">
        <v>875</v>
      </c>
      <c r="J19" s="11" t="s">
        <v>2686</v>
      </c>
      <c r="K19" s="11" t="s">
        <v>2687</v>
      </c>
      <c r="L19" s="11" t="s">
        <v>2682</v>
      </c>
      <c r="M19" s="156" t="s">
        <v>2688</v>
      </c>
      <c r="N19" s="27">
        <v>1000</v>
      </c>
      <c r="O19" s="29">
        <v>45122</v>
      </c>
      <c r="P19" s="29">
        <v>45260</v>
      </c>
      <c r="Q19" s="10">
        <v>568</v>
      </c>
      <c r="R19" s="27">
        <v>361.2</v>
      </c>
      <c r="S19" s="27">
        <v>55</v>
      </c>
      <c r="T19" s="27">
        <f t="shared" ref="T19:T37" si="6">S19*R19</f>
        <v>19866</v>
      </c>
      <c r="U19" s="27">
        <v>5.5</v>
      </c>
      <c r="V19" s="27">
        <f t="shared" ref="V19:V37" si="7">R19*U19</f>
        <v>1986.6</v>
      </c>
      <c r="W19" s="27">
        <f t="shared" ref="W19:W37" si="8">T19-V19</f>
        <v>17879.4</v>
      </c>
      <c r="X19" s="11" t="s">
        <v>1229</v>
      </c>
      <c r="Y19" s="11">
        <v>1986.6</v>
      </c>
      <c r="Z19" s="11" t="s">
        <v>2689</v>
      </c>
      <c r="AA19" s="11">
        <v>97678046</v>
      </c>
      <c r="AB19" s="11"/>
    </row>
    <row r="20" s="3" customFormat="1" ht="45" outlineLevel="2" spans="1:28">
      <c r="A20" s="10">
        <v>16</v>
      </c>
      <c r="B20" s="11" t="s">
        <v>80</v>
      </c>
      <c r="C20" s="11" t="s">
        <v>2526</v>
      </c>
      <c r="D20" s="13" t="s">
        <v>2690</v>
      </c>
      <c r="E20" s="11" t="s">
        <v>2691</v>
      </c>
      <c r="F20" s="10" t="s">
        <v>2692</v>
      </c>
      <c r="G20" s="13" t="s">
        <v>2693</v>
      </c>
      <c r="H20" s="21" t="s">
        <v>2694</v>
      </c>
      <c r="I20" s="11" t="s">
        <v>2695</v>
      </c>
      <c r="J20" s="11" t="s">
        <v>2696</v>
      </c>
      <c r="K20" s="11" t="s">
        <v>2697</v>
      </c>
      <c r="L20" s="11" t="s">
        <v>2691</v>
      </c>
      <c r="M20" s="156" t="s">
        <v>2698</v>
      </c>
      <c r="N20" s="27">
        <v>1000</v>
      </c>
      <c r="O20" s="29">
        <v>45122</v>
      </c>
      <c r="P20" s="29">
        <v>45260</v>
      </c>
      <c r="Q20" s="10">
        <v>535</v>
      </c>
      <c r="R20" s="27">
        <v>205.35</v>
      </c>
      <c r="S20" s="27">
        <v>55</v>
      </c>
      <c r="T20" s="27">
        <f t="shared" si="6"/>
        <v>11294.25</v>
      </c>
      <c r="U20" s="27">
        <v>5.5</v>
      </c>
      <c r="V20" s="27">
        <f t="shared" si="7"/>
        <v>1129.425</v>
      </c>
      <c r="W20" s="27">
        <f t="shared" si="8"/>
        <v>10164.825</v>
      </c>
      <c r="X20" s="11" t="s">
        <v>2699</v>
      </c>
      <c r="Y20" s="11">
        <v>1129.43</v>
      </c>
      <c r="Z20" s="11" t="s">
        <v>2700</v>
      </c>
      <c r="AA20" s="11">
        <v>26421052</v>
      </c>
      <c r="AB20" s="11"/>
    </row>
    <row r="21" s="3" customFormat="1" ht="45" outlineLevel="2" spans="1:28">
      <c r="A21" s="10">
        <v>17</v>
      </c>
      <c r="B21" s="11" t="s">
        <v>80</v>
      </c>
      <c r="C21" s="11" t="s">
        <v>2526</v>
      </c>
      <c r="D21" s="13" t="s">
        <v>2701</v>
      </c>
      <c r="E21" s="11" t="s">
        <v>2702</v>
      </c>
      <c r="F21" s="20" t="s">
        <v>2703</v>
      </c>
      <c r="G21" s="13" t="s">
        <v>2704</v>
      </c>
      <c r="H21" s="15" t="s">
        <v>2705</v>
      </c>
      <c r="I21" s="10" t="s">
        <v>875</v>
      </c>
      <c r="J21" s="11" t="s">
        <v>2706</v>
      </c>
      <c r="K21" s="11" t="s">
        <v>2707</v>
      </c>
      <c r="L21" s="11" t="s">
        <v>2702</v>
      </c>
      <c r="M21" s="156" t="s">
        <v>2708</v>
      </c>
      <c r="N21" s="27">
        <v>1000</v>
      </c>
      <c r="O21" s="29">
        <v>45122</v>
      </c>
      <c r="P21" s="29">
        <v>45260</v>
      </c>
      <c r="Q21" s="11">
        <v>901</v>
      </c>
      <c r="R21" s="27">
        <v>941.67</v>
      </c>
      <c r="S21" s="27">
        <v>55</v>
      </c>
      <c r="T21" s="27">
        <f t="shared" si="6"/>
        <v>51791.85</v>
      </c>
      <c r="U21" s="27">
        <v>5.5</v>
      </c>
      <c r="V21" s="27">
        <f t="shared" si="7"/>
        <v>5179.185</v>
      </c>
      <c r="W21" s="27">
        <f t="shared" si="8"/>
        <v>46612.665</v>
      </c>
      <c r="X21" s="11" t="s">
        <v>2709</v>
      </c>
      <c r="Y21" s="11">
        <v>5179.19</v>
      </c>
      <c r="Z21" s="11" t="s">
        <v>556</v>
      </c>
      <c r="AA21" s="11">
        <v>55015000</v>
      </c>
      <c r="AB21" s="11"/>
    </row>
    <row r="22" s="3" customFormat="1" ht="45" outlineLevel="2" spans="1:28">
      <c r="A22" s="10">
        <v>18</v>
      </c>
      <c r="B22" s="11" t="s">
        <v>80</v>
      </c>
      <c r="C22" s="11" t="s">
        <v>2526</v>
      </c>
      <c r="D22" s="13" t="s">
        <v>2710</v>
      </c>
      <c r="E22" s="11" t="s">
        <v>2711</v>
      </c>
      <c r="F22" s="20" t="s">
        <v>2712</v>
      </c>
      <c r="G22" s="15" t="s">
        <v>2713</v>
      </c>
      <c r="H22" s="15" t="s">
        <v>2714</v>
      </c>
      <c r="I22" s="13" t="s">
        <v>944</v>
      </c>
      <c r="J22" s="11" t="s">
        <v>2715</v>
      </c>
      <c r="K22" s="11" t="s">
        <v>2716</v>
      </c>
      <c r="L22" s="11" t="s">
        <v>2711</v>
      </c>
      <c r="M22" s="156" t="s">
        <v>2717</v>
      </c>
      <c r="N22" s="27">
        <v>1000</v>
      </c>
      <c r="O22" s="29">
        <v>45122</v>
      </c>
      <c r="P22" s="29">
        <v>45260</v>
      </c>
      <c r="Q22" s="10">
        <v>864</v>
      </c>
      <c r="R22" s="27">
        <v>923.89</v>
      </c>
      <c r="S22" s="27">
        <v>55</v>
      </c>
      <c r="T22" s="27">
        <f t="shared" si="6"/>
        <v>50813.95</v>
      </c>
      <c r="U22" s="27">
        <v>5.5</v>
      </c>
      <c r="V22" s="27">
        <f t="shared" si="7"/>
        <v>5081.395</v>
      </c>
      <c r="W22" s="27">
        <f t="shared" si="8"/>
        <v>45732.555</v>
      </c>
      <c r="X22" s="11" t="s">
        <v>2718</v>
      </c>
      <c r="Y22" s="11" t="s">
        <v>2719</v>
      </c>
      <c r="Z22" s="11" t="s">
        <v>2720</v>
      </c>
      <c r="AA22" s="11" t="s">
        <v>2721</v>
      </c>
      <c r="AB22" s="11"/>
    </row>
    <row r="23" s="3" customFormat="1" ht="45" outlineLevel="2" spans="1:28">
      <c r="A23" s="10">
        <v>19</v>
      </c>
      <c r="B23" s="11" t="s">
        <v>80</v>
      </c>
      <c r="C23" s="11" t="s">
        <v>2526</v>
      </c>
      <c r="D23" s="13" t="s">
        <v>2722</v>
      </c>
      <c r="E23" s="11" t="s">
        <v>2723</v>
      </c>
      <c r="F23" s="20" t="s">
        <v>2724</v>
      </c>
      <c r="G23" s="13" t="s">
        <v>2725</v>
      </c>
      <c r="H23" s="13" t="s">
        <v>2726</v>
      </c>
      <c r="I23" s="10" t="s">
        <v>875</v>
      </c>
      <c r="J23" s="11" t="s">
        <v>2727</v>
      </c>
      <c r="K23" s="11" t="s">
        <v>2728</v>
      </c>
      <c r="L23" s="11" t="s">
        <v>2723</v>
      </c>
      <c r="M23" s="156" t="s">
        <v>2729</v>
      </c>
      <c r="N23" s="27">
        <v>1000</v>
      </c>
      <c r="O23" s="29">
        <v>45122</v>
      </c>
      <c r="P23" s="29">
        <v>45260</v>
      </c>
      <c r="Q23" s="10">
        <v>368</v>
      </c>
      <c r="R23" s="27">
        <v>233.82</v>
      </c>
      <c r="S23" s="27">
        <v>55</v>
      </c>
      <c r="T23" s="27">
        <f t="shared" si="6"/>
        <v>12860.1</v>
      </c>
      <c r="U23" s="27">
        <v>5.5</v>
      </c>
      <c r="V23" s="27">
        <f t="shared" si="7"/>
        <v>1286.01</v>
      </c>
      <c r="W23" s="27">
        <f t="shared" si="8"/>
        <v>11574.09</v>
      </c>
      <c r="X23" s="11" t="s">
        <v>1229</v>
      </c>
      <c r="Y23" s="10">
        <v>1286.01</v>
      </c>
      <c r="Z23" s="11" t="s">
        <v>2730</v>
      </c>
      <c r="AA23" s="11">
        <v>34018045</v>
      </c>
      <c r="AB23" s="11"/>
    </row>
    <row r="24" s="3" customFormat="1" ht="45" outlineLevel="2" spans="1:28">
      <c r="A24" s="10">
        <v>20</v>
      </c>
      <c r="B24" s="11" t="s">
        <v>80</v>
      </c>
      <c r="C24" s="11" t="s">
        <v>2526</v>
      </c>
      <c r="D24" s="13" t="s">
        <v>2731</v>
      </c>
      <c r="E24" s="11" t="s">
        <v>2732</v>
      </c>
      <c r="F24" s="20" t="s">
        <v>2733</v>
      </c>
      <c r="G24" s="13" t="s">
        <v>2734</v>
      </c>
      <c r="H24" s="13" t="s">
        <v>2735</v>
      </c>
      <c r="I24" s="10" t="s">
        <v>875</v>
      </c>
      <c r="J24" s="11" t="s">
        <v>2736</v>
      </c>
      <c r="K24" s="11" t="s">
        <v>2737</v>
      </c>
      <c r="L24" s="11" t="s">
        <v>2732</v>
      </c>
      <c r="M24" s="156" t="s">
        <v>2738</v>
      </c>
      <c r="N24" s="27">
        <v>1000</v>
      </c>
      <c r="O24" s="29">
        <v>45122</v>
      </c>
      <c r="P24" s="29">
        <v>45260</v>
      </c>
      <c r="Q24" s="10">
        <v>123</v>
      </c>
      <c r="R24" s="27">
        <v>130.2</v>
      </c>
      <c r="S24" s="27">
        <v>55</v>
      </c>
      <c r="T24" s="27">
        <f t="shared" si="6"/>
        <v>7161</v>
      </c>
      <c r="U24" s="27">
        <v>5.5</v>
      </c>
      <c r="V24" s="27">
        <f t="shared" si="7"/>
        <v>716.1</v>
      </c>
      <c r="W24" s="27">
        <f t="shared" si="8"/>
        <v>6444.9</v>
      </c>
      <c r="X24" s="11" t="s">
        <v>1229</v>
      </c>
      <c r="Y24" s="27">
        <v>716.1</v>
      </c>
      <c r="Z24" s="11" t="s">
        <v>2739</v>
      </c>
      <c r="AA24" s="11">
        <v>66714042</v>
      </c>
      <c r="AB24" s="11"/>
    </row>
    <row r="25" s="3" customFormat="1" ht="45" outlineLevel="2" spans="1:28">
      <c r="A25" s="10">
        <v>21</v>
      </c>
      <c r="B25" s="11" t="s">
        <v>80</v>
      </c>
      <c r="C25" s="11" t="s">
        <v>2526</v>
      </c>
      <c r="D25" s="13" t="s">
        <v>2740</v>
      </c>
      <c r="E25" s="11" t="s">
        <v>2741</v>
      </c>
      <c r="F25" s="20" t="s">
        <v>2742</v>
      </c>
      <c r="G25" s="13" t="s">
        <v>2743</v>
      </c>
      <c r="H25" s="10" t="s">
        <v>2744</v>
      </c>
      <c r="I25" s="10" t="s">
        <v>875</v>
      </c>
      <c r="J25" s="11" t="s">
        <v>2745</v>
      </c>
      <c r="K25" s="11" t="s">
        <v>2746</v>
      </c>
      <c r="L25" s="11" t="s">
        <v>2741</v>
      </c>
      <c r="M25" s="156" t="s">
        <v>2747</v>
      </c>
      <c r="N25" s="27">
        <v>1000</v>
      </c>
      <c r="O25" s="29">
        <v>45122</v>
      </c>
      <c r="P25" s="29">
        <v>45260</v>
      </c>
      <c r="Q25" s="10">
        <v>1209</v>
      </c>
      <c r="R25" s="27">
        <v>773.41</v>
      </c>
      <c r="S25" s="27">
        <v>55</v>
      </c>
      <c r="T25" s="27">
        <f t="shared" si="6"/>
        <v>42537.55</v>
      </c>
      <c r="U25" s="27">
        <v>5.5</v>
      </c>
      <c r="V25" s="27">
        <f t="shared" si="7"/>
        <v>4253.755</v>
      </c>
      <c r="W25" s="27">
        <f t="shared" si="8"/>
        <v>38283.795</v>
      </c>
      <c r="X25" s="11" t="s">
        <v>1229</v>
      </c>
      <c r="Y25" s="11">
        <v>4253.76</v>
      </c>
      <c r="Z25" s="11" t="s">
        <v>2748</v>
      </c>
      <c r="AA25" s="11">
        <v>55037000</v>
      </c>
      <c r="AB25" s="11"/>
    </row>
    <row r="26" s="3" customFormat="1" ht="45" outlineLevel="2" spans="1:28">
      <c r="A26" s="10">
        <v>22</v>
      </c>
      <c r="B26" s="11" t="s">
        <v>80</v>
      </c>
      <c r="C26" s="11" t="s">
        <v>2526</v>
      </c>
      <c r="D26" s="13" t="s">
        <v>2749</v>
      </c>
      <c r="E26" s="11" t="s">
        <v>2750</v>
      </c>
      <c r="F26" s="20" t="s">
        <v>2751</v>
      </c>
      <c r="G26" s="13" t="s">
        <v>2752</v>
      </c>
      <c r="H26" s="15" t="s">
        <v>2753</v>
      </c>
      <c r="I26" s="13" t="s">
        <v>2754</v>
      </c>
      <c r="J26" s="11" t="s">
        <v>2755</v>
      </c>
      <c r="K26" s="11" t="s">
        <v>2756</v>
      </c>
      <c r="L26" s="11" t="s">
        <v>2750</v>
      </c>
      <c r="M26" s="156" t="s">
        <v>2757</v>
      </c>
      <c r="N26" s="27">
        <v>1000</v>
      </c>
      <c r="O26" s="29">
        <v>45122</v>
      </c>
      <c r="P26" s="29">
        <v>45260</v>
      </c>
      <c r="Q26" s="10">
        <v>621</v>
      </c>
      <c r="R26" s="27">
        <v>439.24</v>
      </c>
      <c r="S26" s="27">
        <v>55</v>
      </c>
      <c r="T26" s="27">
        <f t="shared" si="6"/>
        <v>24158.2</v>
      </c>
      <c r="U26" s="27">
        <v>5.5</v>
      </c>
      <c r="V26" s="27">
        <f t="shared" si="7"/>
        <v>2415.82</v>
      </c>
      <c r="W26" s="27">
        <f t="shared" si="8"/>
        <v>21742.38</v>
      </c>
      <c r="X26" s="11" t="s">
        <v>1229</v>
      </c>
      <c r="Y26" s="11">
        <v>2415.82</v>
      </c>
      <c r="Z26" s="11" t="s">
        <v>2758</v>
      </c>
      <c r="AA26" s="11">
        <v>30735643</v>
      </c>
      <c r="AB26" s="11"/>
    </row>
    <row r="27" s="3" customFormat="1" ht="45" outlineLevel="2" spans="1:28">
      <c r="A27" s="10">
        <v>23</v>
      </c>
      <c r="B27" s="11" t="s">
        <v>80</v>
      </c>
      <c r="C27" s="11" t="s">
        <v>2526</v>
      </c>
      <c r="D27" s="13" t="s">
        <v>2759</v>
      </c>
      <c r="E27" s="11" t="s">
        <v>2760</v>
      </c>
      <c r="F27" s="20" t="s">
        <v>2761</v>
      </c>
      <c r="G27" s="13" t="s">
        <v>2762</v>
      </c>
      <c r="H27" s="15" t="s">
        <v>2763</v>
      </c>
      <c r="I27" s="13" t="s">
        <v>2764</v>
      </c>
      <c r="J27" s="11" t="s">
        <v>2765</v>
      </c>
      <c r="K27" s="11" t="s">
        <v>2766</v>
      </c>
      <c r="L27" s="11" t="s">
        <v>2760</v>
      </c>
      <c r="M27" s="156" t="s">
        <v>2767</v>
      </c>
      <c r="N27" s="27">
        <v>1000</v>
      </c>
      <c r="O27" s="29">
        <v>45122</v>
      </c>
      <c r="P27" s="29">
        <v>45260</v>
      </c>
      <c r="Q27" s="10">
        <v>59</v>
      </c>
      <c r="R27" s="27">
        <v>46.4</v>
      </c>
      <c r="S27" s="27">
        <v>55</v>
      </c>
      <c r="T27" s="27">
        <f t="shared" si="6"/>
        <v>2552</v>
      </c>
      <c r="U27" s="27">
        <v>5.5</v>
      </c>
      <c r="V27" s="27">
        <f t="shared" si="7"/>
        <v>255.2</v>
      </c>
      <c r="W27" s="27">
        <f t="shared" si="8"/>
        <v>2296.8</v>
      </c>
      <c r="X27" s="11" t="s">
        <v>1229</v>
      </c>
      <c r="Y27" s="27">
        <v>255.2</v>
      </c>
      <c r="Z27" s="11" t="s">
        <v>2768</v>
      </c>
      <c r="AA27" s="11">
        <v>48052877</v>
      </c>
      <c r="AB27" s="11"/>
    </row>
    <row r="28" s="3" customFormat="1" ht="45" outlineLevel="2" spans="1:28">
      <c r="A28" s="10">
        <v>24</v>
      </c>
      <c r="B28" s="11" t="s">
        <v>80</v>
      </c>
      <c r="C28" s="11" t="s">
        <v>2526</v>
      </c>
      <c r="D28" s="13" t="s">
        <v>2769</v>
      </c>
      <c r="E28" s="11" t="s">
        <v>2770</v>
      </c>
      <c r="F28" s="20" t="s">
        <v>2771</v>
      </c>
      <c r="G28" s="13" t="s">
        <v>2772</v>
      </c>
      <c r="H28" s="13" t="s">
        <v>2773</v>
      </c>
      <c r="I28" s="10" t="s">
        <v>2774</v>
      </c>
      <c r="J28" s="11" t="s">
        <v>2775</v>
      </c>
      <c r="K28" s="11" t="s">
        <v>2776</v>
      </c>
      <c r="L28" s="11" t="s">
        <v>2770</v>
      </c>
      <c r="M28" s="156" t="s">
        <v>2777</v>
      </c>
      <c r="N28" s="27">
        <v>1000</v>
      </c>
      <c r="O28" s="29">
        <v>45122</v>
      </c>
      <c r="P28" s="29">
        <v>45260</v>
      </c>
      <c r="Q28" s="10">
        <v>303</v>
      </c>
      <c r="R28" s="27">
        <v>157.08</v>
      </c>
      <c r="S28" s="27">
        <v>55</v>
      </c>
      <c r="T28" s="27">
        <f t="shared" si="6"/>
        <v>8639.4</v>
      </c>
      <c r="U28" s="27">
        <v>5.5</v>
      </c>
      <c r="V28" s="27">
        <f t="shared" si="7"/>
        <v>863.94</v>
      </c>
      <c r="W28" s="27">
        <f t="shared" si="8"/>
        <v>7775.46</v>
      </c>
      <c r="X28" s="11" t="s">
        <v>1229</v>
      </c>
      <c r="Y28" s="11">
        <v>863.94</v>
      </c>
      <c r="Z28" s="11" t="s">
        <v>2778</v>
      </c>
      <c r="AA28" s="11">
        <v>23375042</v>
      </c>
      <c r="AB28" s="11"/>
    </row>
    <row r="29" s="3" customFormat="1" ht="45" outlineLevel="2" spans="1:28">
      <c r="A29" s="10">
        <v>25</v>
      </c>
      <c r="B29" s="11" t="s">
        <v>80</v>
      </c>
      <c r="C29" s="11" t="s">
        <v>2526</v>
      </c>
      <c r="D29" s="13" t="s">
        <v>2779</v>
      </c>
      <c r="E29" s="11" t="s">
        <v>2780</v>
      </c>
      <c r="F29" s="20" t="s">
        <v>2781</v>
      </c>
      <c r="G29" s="13" t="s">
        <v>2782</v>
      </c>
      <c r="H29" s="10" t="s">
        <v>2783</v>
      </c>
      <c r="I29" s="10" t="s">
        <v>2784</v>
      </c>
      <c r="J29" s="11" t="s">
        <v>2785</v>
      </c>
      <c r="K29" s="11" t="s">
        <v>2786</v>
      </c>
      <c r="L29" s="11" t="s">
        <v>2780</v>
      </c>
      <c r="M29" s="156" t="s">
        <v>2787</v>
      </c>
      <c r="N29" s="27">
        <v>1000</v>
      </c>
      <c r="O29" s="29">
        <v>45122</v>
      </c>
      <c r="P29" s="29">
        <v>45260</v>
      </c>
      <c r="Q29" s="10">
        <v>465</v>
      </c>
      <c r="R29" s="27">
        <v>361.47</v>
      </c>
      <c r="S29" s="27">
        <v>55</v>
      </c>
      <c r="T29" s="27">
        <f t="shared" si="6"/>
        <v>19880.85</v>
      </c>
      <c r="U29" s="27">
        <v>5.5</v>
      </c>
      <c r="V29" s="27">
        <f t="shared" si="7"/>
        <v>1988.085</v>
      </c>
      <c r="W29" s="27">
        <f t="shared" si="8"/>
        <v>17892.765</v>
      </c>
      <c r="X29" s="11" t="s">
        <v>1229</v>
      </c>
      <c r="Y29" s="11">
        <v>1988.09</v>
      </c>
      <c r="Z29" s="11" t="s">
        <v>2788</v>
      </c>
      <c r="AA29" s="11">
        <v>44852646</v>
      </c>
      <c r="AB29" s="11"/>
    </row>
    <row r="30" s="3" customFormat="1" ht="45" outlineLevel="2" spans="1:28">
      <c r="A30" s="10">
        <v>26</v>
      </c>
      <c r="B30" s="11" t="s">
        <v>80</v>
      </c>
      <c r="C30" s="11" t="s">
        <v>2526</v>
      </c>
      <c r="D30" s="13" t="s">
        <v>2789</v>
      </c>
      <c r="E30" s="11" t="s">
        <v>2790</v>
      </c>
      <c r="F30" s="20" t="s">
        <v>2791</v>
      </c>
      <c r="G30" s="13" t="s">
        <v>2792</v>
      </c>
      <c r="H30" s="13" t="s">
        <v>2793</v>
      </c>
      <c r="I30" s="10" t="s">
        <v>875</v>
      </c>
      <c r="J30" s="11" t="s">
        <v>2794</v>
      </c>
      <c r="K30" s="11" t="s">
        <v>2795</v>
      </c>
      <c r="L30" s="11" t="s">
        <v>2790</v>
      </c>
      <c r="M30" s="156" t="s">
        <v>2796</v>
      </c>
      <c r="N30" s="27">
        <v>1000</v>
      </c>
      <c r="O30" s="29">
        <v>45122</v>
      </c>
      <c r="P30" s="29">
        <v>45260</v>
      </c>
      <c r="Q30" s="10">
        <v>920</v>
      </c>
      <c r="R30" s="27">
        <v>1018.44</v>
      </c>
      <c r="S30" s="27">
        <v>55</v>
      </c>
      <c r="T30" s="27">
        <f t="shared" si="6"/>
        <v>56014.2</v>
      </c>
      <c r="U30" s="27">
        <v>5.5</v>
      </c>
      <c r="V30" s="27">
        <f t="shared" si="7"/>
        <v>5601.42</v>
      </c>
      <c r="W30" s="27">
        <f t="shared" si="8"/>
        <v>50412.78</v>
      </c>
      <c r="X30" s="11" t="s">
        <v>1580</v>
      </c>
      <c r="Y30" s="11" t="s">
        <v>2797</v>
      </c>
      <c r="Z30" s="11" t="s">
        <v>2798</v>
      </c>
      <c r="AA30" s="11" t="s">
        <v>2799</v>
      </c>
      <c r="AB30" s="11"/>
    </row>
    <row r="31" s="3" customFormat="1" ht="22.5" outlineLevel="1" spans="1:28">
      <c r="A31" s="10"/>
      <c r="B31" s="17" t="s">
        <v>2800</v>
      </c>
      <c r="C31" s="11"/>
      <c r="D31" s="13"/>
      <c r="E31" s="11"/>
      <c r="F31" s="20"/>
      <c r="G31" s="13"/>
      <c r="H31" s="13"/>
      <c r="I31" s="10"/>
      <c r="J31" s="11"/>
      <c r="K31" s="11"/>
      <c r="L31" s="11"/>
      <c r="M31" s="11"/>
      <c r="N31" s="27"/>
      <c r="O31" s="29"/>
      <c r="P31" s="29"/>
      <c r="Q31" s="10">
        <f>SUBTOTAL(9,Q19:Q30)</f>
        <v>6936</v>
      </c>
      <c r="R31" s="27">
        <f>SUBTOTAL(9,R19:R30)</f>
        <v>5592.17</v>
      </c>
      <c r="S31" s="27"/>
      <c r="T31" s="27">
        <f>SUBTOTAL(9,T19:T30)</f>
        <v>307569.35</v>
      </c>
      <c r="U31" s="27"/>
      <c r="V31" s="27">
        <f>SUBTOTAL(9,V19:V30)</f>
        <v>30756.935</v>
      </c>
      <c r="W31" s="27">
        <f>SUBTOTAL(9,W19:W30)</f>
        <v>276812.415</v>
      </c>
      <c r="X31" s="11"/>
      <c r="Y31" s="11"/>
      <c r="Z31" s="11"/>
      <c r="AA31" s="11"/>
      <c r="AB31" s="11"/>
    </row>
    <row r="32" s="3" customFormat="1" ht="45" outlineLevel="2" spans="1:28">
      <c r="A32" s="10">
        <v>27</v>
      </c>
      <c r="B32" s="11" t="s">
        <v>69</v>
      </c>
      <c r="C32" s="11" t="s">
        <v>2526</v>
      </c>
      <c r="D32" s="12" t="s">
        <v>2801</v>
      </c>
      <c r="E32" s="11" t="s">
        <v>2802</v>
      </c>
      <c r="F32" s="11" t="s">
        <v>2803</v>
      </c>
      <c r="G32" s="22" t="s">
        <v>2804</v>
      </c>
      <c r="H32" s="15" t="s">
        <v>2805</v>
      </c>
      <c r="I32" s="13" t="s">
        <v>875</v>
      </c>
      <c r="J32" s="11" t="s">
        <v>2806</v>
      </c>
      <c r="K32" s="11" t="s">
        <v>2807</v>
      </c>
      <c r="L32" s="11" t="s">
        <v>2802</v>
      </c>
      <c r="M32" s="156" t="s">
        <v>2808</v>
      </c>
      <c r="N32" s="27">
        <v>1000</v>
      </c>
      <c r="O32" s="29">
        <v>45122</v>
      </c>
      <c r="P32" s="29">
        <v>45260</v>
      </c>
      <c r="Q32" s="10">
        <v>234</v>
      </c>
      <c r="R32" s="27">
        <v>219.04</v>
      </c>
      <c r="S32" s="27">
        <v>55</v>
      </c>
      <c r="T32" s="27">
        <f>S32*R32</f>
        <v>12047.2</v>
      </c>
      <c r="U32" s="27">
        <v>5.5</v>
      </c>
      <c r="V32" s="27">
        <f>R32*U32</f>
        <v>1204.72</v>
      </c>
      <c r="W32" s="27">
        <f>T32-V32</f>
        <v>10842.48</v>
      </c>
      <c r="X32" s="11" t="s">
        <v>2809</v>
      </c>
      <c r="Y32" s="11" t="s">
        <v>2810</v>
      </c>
      <c r="Z32" s="11" t="s">
        <v>2811</v>
      </c>
      <c r="AA32" s="13" t="s">
        <v>2812</v>
      </c>
      <c r="AB32" s="11"/>
    </row>
    <row r="33" s="3" customFormat="1" ht="45" outlineLevel="2" spans="1:28">
      <c r="A33" s="10">
        <v>28</v>
      </c>
      <c r="B33" s="11" t="s">
        <v>69</v>
      </c>
      <c r="C33" s="11" t="s">
        <v>2526</v>
      </c>
      <c r="D33" s="12" t="s">
        <v>2813</v>
      </c>
      <c r="E33" s="11" t="s">
        <v>2814</v>
      </c>
      <c r="F33" s="11" t="s">
        <v>2815</v>
      </c>
      <c r="G33" s="11" t="s">
        <v>2816</v>
      </c>
      <c r="H33" s="13" t="s">
        <v>111</v>
      </c>
      <c r="I33" s="13" t="s">
        <v>2817</v>
      </c>
      <c r="J33" s="11" t="s">
        <v>2818</v>
      </c>
      <c r="K33" s="11" t="s">
        <v>2819</v>
      </c>
      <c r="L33" s="11" t="s">
        <v>2814</v>
      </c>
      <c r="M33" s="156" t="s">
        <v>2820</v>
      </c>
      <c r="N33" s="27">
        <v>1000</v>
      </c>
      <c r="O33" s="29">
        <v>45122</v>
      </c>
      <c r="P33" s="29">
        <v>45260</v>
      </c>
      <c r="Q33" s="10">
        <v>685</v>
      </c>
      <c r="R33" s="27">
        <v>509.19</v>
      </c>
      <c r="S33" s="27">
        <v>55</v>
      </c>
      <c r="T33" s="27">
        <f>S33*R33</f>
        <v>28005.45</v>
      </c>
      <c r="U33" s="27">
        <v>5.5</v>
      </c>
      <c r="V33" s="27">
        <f>R33*U33</f>
        <v>2800.545</v>
      </c>
      <c r="W33" s="27">
        <f>T33-V33</f>
        <v>25204.905</v>
      </c>
      <c r="X33" s="11" t="s">
        <v>1229</v>
      </c>
      <c r="Y33" s="11">
        <v>2800.55</v>
      </c>
      <c r="Z33" s="11" t="s">
        <v>2821</v>
      </c>
      <c r="AA33" s="13" t="s">
        <v>2822</v>
      </c>
      <c r="AB33" s="11"/>
    </row>
    <row r="34" s="3" customFormat="1" ht="45" outlineLevel="2" spans="1:28">
      <c r="A34" s="10">
        <v>29</v>
      </c>
      <c r="B34" s="11" t="s">
        <v>69</v>
      </c>
      <c r="C34" s="11" t="s">
        <v>2526</v>
      </c>
      <c r="D34" s="12" t="s">
        <v>2823</v>
      </c>
      <c r="E34" s="11" t="s">
        <v>2824</v>
      </c>
      <c r="F34" s="11" t="s">
        <v>2825</v>
      </c>
      <c r="G34" s="23" t="s">
        <v>2826</v>
      </c>
      <c r="H34" s="13" t="s">
        <v>2805</v>
      </c>
      <c r="I34" s="13" t="s">
        <v>875</v>
      </c>
      <c r="J34" s="11" t="s">
        <v>2827</v>
      </c>
      <c r="K34" s="11" t="s">
        <v>2828</v>
      </c>
      <c r="L34" s="11" t="s">
        <v>2824</v>
      </c>
      <c r="M34" s="156" t="s">
        <v>2829</v>
      </c>
      <c r="N34" s="27">
        <v>1000</v>
      </c>
      <c r="O34" s="29">
        <v>45122</v>
      </c>
      <c r="P34" s="29">
        <v>45260</v>
      </c>
      <c r="Q34" s="10">
        <v>209</v>
      </c>
      <c r="R34" s="27">
        <v>255.3</v>
      </c>
      <c r="S34" s="27">
        <v>55</v>
      </c>
      <c r="T34" s="27">
        <f>S34*R34</f>
        <v>14041.5</v>
      </c>
      <c r="U34" s="27">
        <v>5.5</v>
      </c>
      <c r="V34" s="27">
        <f>R34*U34</f>
        <v>1404.15</v>
      </c>
      <c r="W34" s="27">
        <f>T34-V34</f>
        <v>12637.35</v>
      </c>
      <c r="X34" s="11" t="s">
        <v>2830</v>
      </c>
      <c r="Y34" s="11" t="s">
        <v>2831</v>
      </c>
      <c r="Z34" s="11" t="s">
        <v>2832</v>
      </c>
      <c r="AA34" s="13" t="s">
        <v>2833</v>
      </c>
      <c r="AB34" s="11"/>
    </row>
    <row r="35" s="3" customFormat="1" ht="45" outlineLevel="2" spans="1:28">
      <c r="A35" s="10">
        <v>30</v>
      </c>
      <c r="B35" s="11" t="s">
        <v>69</v>
      </c>
      <c r="C35" s="11" t="s">
        <v>2526</v>
      </c>
      <c r="D35" s="12" t="s">
        <v>2834</v>
      </c>
      <c r="E35" s="11" t="s">
        <v>2835</v>
      </c>
      <c r="F35" s="11" t="s">
        <v>2836</v>
      </c>
      <c r="G35" s="24" t="s">
        <v>2837</v>
      </c>
      <c r="H35" s="13" t="s">
        <v>2838</v>
      </c>
      <c r="I35" s="13" t="s">
        <v>2839</v>
      </c>
      <c r="J35" s="11" t="s">
        <v>2840</v>
      </c>
      <c r="K35" s="11" t="s">
        <v>2841</v>
      </c>
      <c r="L35" s="11" t="s">
        <v>2835</v>
      </c>
      <c r="M35" s="156" t="s">
        <v>2842</v>
      </c>
      <c r="N35" s="27">
        <v>1000</v>
      </c>
      <c r="O35" s="29">
        <v>45122</v>
      </c>
      <c r="P35" s="29">
        <v>45260</v>
      </c>
      <c r="Q35" s="10">
        <v>350</v>
      </c>
      <c r="R35" s="27">
        <v>358.56</v>
      </c>
      <c r="S35" s="27">
        <v>55</v>
      </c>
      <c r="T35" s="27">
        <f>S35*R35</f>
        <v>19720.8</v>
      </c>
      <c r="U35" s="27">
        <v>5.5</v>
      </c>
      <c r="V35" s="27">
        <f>R35*U35</f>
        <v>1972.08</v>
      </c>
      <c r="W35" s="27">
        <f>T35-V35</f>
        <v>17748.72</v>
      </c>
      <c r="X35" s="11" t="s">
        <v>2843</v>
      </c>
      <c r="Y35" s="11" t="s">
        <v>2844</v>
      </c>
      <c r="Z35" s="11" t="s">
        <v>2845</v>
      </c>
      <c r="AA35" s="13" t="s">
        <v>2846</v>
      </c>
      <c r="AB35" s="11"/>
    </row>
    <row r="36" s="3" customFormat="1" ht="45" outlineLevel="2" spans="1:28">
      <c r="A36" s="10">
        <v>31</v>
      </c>
      <c r="B36" s="11" t="s">
        <v>69</v>
      </c>
      <c r="C36" s="11" t="s">
        <v>2526</v>
      </c>
      <c r="D36" s="12" t="s">
        <v>2847</v>
      </c>
      <c r="E36" s="11" t="s">
        <v>2848</v>
      </c>
      <c r="F36" s="15" t="s">
        <v>2849</v>
      </c>
      <c r="G36" s="25" t="s">
        <v>2850</v>
      </c>
      <c r="H36" s="15" t="s">
        <v>2851</v>
      </c>
      <c r="I36" s="13" t="s">
        <v>2852</v>
      </c>
      <c r="J36" s="11" t="s">
        <v>2853</v>
      </c>
      <c r="K36" s="11" t="s">
        <v>2854</v>
      </c>
      <c r="L36" s="11" t="s">
        <v>2848</v>
      </c>
      <c r="M36" s="156" t="s">
        <v>2855</v>
      </c>
      <c r="N36" s="27">
        <v>1000</v>
      </c>
      <c r="O36" s="29">
        <v>45122</v>
      </c>
      <c r="P36" s="29">
        <v>45260</v>
      </c>
      <c r="Q36" s="10">
        <v>192</v>
      </c>
      <c r="R36" s="27">
        <v>158.96</v>
      </c>
      <c r="S36" s="27">
        <v>55</v>
      </c>
      <c r="T36" s="27">
        <f>S36*R36</f>
        <v>8742.8</v>
      </c>
      <c r="U36" s="27">
        <v>5.5</v>
      </c>
      <c r="V36" s="27">
        <f>R36*U36</f>
        <v>874.28</v>
      </c>
      <c r="W36" s="27">
        <f>T36-V36</f>
        <v>7868.52</v>
      </c>
      <c r="X36" s="11" t="s">
        <v>2856</v>
      </c>
      <c r="Y36" s="11" t="s">
        <v>2857</v>
      </c>
      <c r="Z36" s="11" t="s">
        <v>2858</v>
      </c>
      <c r="AA36" s="13" t="s">
        <v>2859</v>
      </c>
      <c r="AB36" s="11"/>
    </row>
    <row r="37" s="3" customFormat="1" ht="56.25" outlineLevel="2" spans="1:28">
      <c r="A37" s="10">
        <v>32</v>
      </c>
      <c r="B37" s="11" t="s">
        <v>69</v>
      </c>
      <c r="C37" s="11" t="s">
        <v>2526</v>
      </c>
      <c r="D37" s="12" t="s">
        <v>2860</v>
      </c>
      <c r="E37" s="11" t="s">
        <v>2861</v>
      </c>
      <c r="F37" s="11" t="s">
        <v>2862</v>
      </c>
      <c r="G37" s="25" t="s">
        <v>2863</v>
      </c>
      <c r="H37" s="15" t="s">
        <v>2864</v>
      </c>
      <c r="I37" s="13" t="s">
        <v>261</v>
      </c>
      <c r="J37" s="11" t="s">
        <v>2865</v>
      </c>
      <c r="K37" s="11" t="s">
        <v>2866</v>
      </c>
      <c r="L37" s="11" t="s">
        <v>2861</v>
      </c>
      <c r="M37" s="156" t="s">
        <v>2867</v>
      </c>
      <c r="N37" s="27">
        <v>1000</v>
      </c>
      <c r="O37" s="29">
        <v>45122</v>
      </c>
      <c r="P37" s="29">
        <v>45260</v>
      </c>
      <c r="Q37" s="10">
        <v>118</v>
      </c>
      <c r="R37" s="27">
        <v>122.45</v>
      </c>
      <c r="S37" s="27">
        <v>55</v>
      </c>
      <c r="T37" s="27">
        <f t="shared" ref="T37:T49" si="9">S37*R37</f>
        <v>6734.75</v>
      </c>
      <c r="U37" s="27">
        <v>5.5</v>
      </c>
      <c r="V37" s="27">
        <f t="shared" ref="V37:V49" si="10">R37*U37</f>
        <v>673.475</v>
      </c>
      <c r="W37" s="27">
        <f t="shared" ref="W37:W49" si="11">T37-V37</f>
        <v>6061.275</v>
      </c>
      <c r="X37" s="11" t="s">
        <v>2868</v>
      </c>
      <c r="Y37" s="11" t="s">
        <v>2869</v>
      </c>
      <c r="Z37" s="11" t="s">
        <v>2870</v>
      </c>
      <c r="AA37" s="13" t="s">
        <v>2871</v>
      </c>
      <c r="AB37" s="13" t="s">
        <v>2872</v>
      </c>
    </row>
    <row r="38" s="3" customFormat="1" ht="45" outlineLevel="2" spans="1:28">
      <c r="A38" s="10">
        <v>33</v>
      </c>
      <c r="B38" s="11" t="s">
        <v>69</v>
      </c>
      <c r="C38" s="11" t="s">
        <v>2526</v>
      </c>
      <c r="D38" s="11" t="s">
        <v>2873</v>
      </c>
      <c r="E38" s="11" t="s">
        <v>2874</v>
      </c>
      <c r="F38" s="11" t="s">
        <v>2875</v>
      </c>
      <c r="G38" s="24" t="s">
        <v>2876</v>
      </c>
      <c r="H38" s="13" t="s">
        <v>2877</v>
      </c>
      <c r="I38" s="13" t="s">
        <v>2878</v>
      </c>
      <c r="J38" s="11" t="s">
        <v>2879</v>
      </c>
      <c r="K38" s="11" t="s">
        <v>2880</v>
      </c>
      <c r="L38" s="11" t="s">
        <v>2874</v>
      </c>
      <c r="M38" s="156" t="s">
        <v>2881</v>
      </c>
      <c r="N38" s="27">
        <v>1000</v>
      </c>
      <c r="O38" s="29">
        <v>45122</v>
      </c>
      <c r="P38" s="29">
        <v>45260</v>
      </c>
      <c r="Q38" s="10">
        <v>151</v>
      </c>
      <c r="R38" s="27">
        <v>120.94</v>
      </c>
      <c r="S38" s="27">
        <v>55</v>
      </c>
      <c r="T38" s="27">
        <f t="shared" si="9"/>
        <v>6651.7</v>
      </c>
      <c r="U38" s="27">
        <v>5.5</v>
      </c>
      <c r="V38" s="27">
        <f t="shared" si="10"/>
        <v>665.17</v>
      </c>
      <c r="W38" s="27">
        <f t="shared" si="11"/>
        <v>5986.53</v>
      </c>
      <c r="X38" s="11" t="s">
        <v>2830</v>
      </c>
      <c r="Y38" s="11" t="s">
        <v>2882</v>
      </c>
      <c r="Z38" s="11" t="s">
        <v>2883</v>
      </c>
      <c r="AA38" s="13" t="s">
        <v>2884</v>
      </c>
      <c r="AB38" s="11"/>
    </row>
    <row r="39" s="3" customFormat="1" ht="45" outlineLevel="2" spans="1:28">
      <c r="A39" s="10">
        <v>34</v>
      </c>
      <c r="B39" s="11" t="s">
        <v>69</v>
      </c>
      <c r="C39" s="11" t="s">
        <v>2526</v>
      </c>
      <c r="D39" s="11" t="s">
        <v>2885</v>
      </c>
      <c r="E39" s="11" t="s">
        <v>2886</v>
      </c>
      <c r="F39" s="11" t="s">
        <v>2887</v>
      </c>
      <c r="G39" s="25" t="s">
        <v>2888</v>
      </c>
      <c r="H39" s="15" t="s">
        <v>2889</v>
      </c>
      <c r="I39" s="13" t="s">
        <v>2890</v>
      </c>
      <c r="J39" s="11" t="s">
        <v>2891</v>
      </c>
      <c r="K39" s="11" t="s">
        <v>2892</v>
      </c>
      <c r="L39" s="11" t="s">
        <v>2886</v>
      </c>
      <c r="M39" s="156" t="s">
        <v>2893</v>
      </c>
      <c r="N39" s="27">
        <v>1000</v>
      </c>
      <c r="O39" s="29">
        <v>45122</v>
      </c>
      <c r="P39" s="29">
        <v>45260</v>
      </c>
      <c r="Q39" s="10">
        <v>410</v>
      </c>
      <c r="R39" s="27">
        <v>381.98</v>
      </c>
      <c r="S39" s="27">
        <v>55</v>
      </c>
      <c r="T39" s="27">
        <f t="shared" si="9"/>
        <v>21008.9</v>
      </c>
      <c r="U39" s="27">
        <v>5.5</v>
      </c>
      <c r="V39" s="27">
        <f t="shared" si="10"/>
        <v>2100.89</v>
      </c>
      <c r="W39" s="27">
        <f t="shared" si="11"/>
        <v>18908.01</v>
      </c>
      <c r="X39" s="11" t="s">
        <v>2843</v>
      </c>
      <c r="Y39" s="11" t="s">
        <v>2894</v>
      </c>
      <c r="Z39" s="11" t="s">
        <v>2895</v>
      </c>
      <c r="AA39" s="13" t="s">
        <v>2896</v>
      </c>
      <c r="AB39" s="11"/>
    </row>
    <row r="40" s="3" customFormat="1" ht="45" outlineLevel="2" spans="1:28">
      <c r="A40" s="10">
        <v>35</v>
      </c>
      <c r="B40" s="11" t="s">
        <v>69</v>
      </c>
      <c r="C40" s="11" t="s">
        <v>2526</v>
      </c>
      <c r="D40" s="12" t="s">
        <v>2897</v>
      </c>
      <c r="E40" s="11" t="s">
        <v>2898</v>
      </c>
      <c r="F40" s="15" t="s">
        <v>2899</v>
      </c>
      <c r="G40" s="25" t="s">
        <v>2900</v>
      </c>
      <c r="H40" s="15" t="s">
        <v>2901</v>
      </c>
      <c r="I40" s="13" t="s">
        <v>2902</v>
      </c>
      <c r="J40" s="11" t="s">
        <v>2903</v>
      </c>
      <c r="K40" s="11" t="s">
        <v>2904</v>
      </c>
      <c r="L40" s="11" t="s">
        <v>2898</v>
      </c>
      <c r="M40" s="156" t="s">
        <v>2905</v>
      </c>
      <c r="N40" s="27">
        <v>1000</v>
      </c>
      <c r="O40" s="29">
        <v>45122</v>
      </c>
      <c r="P40" s="29">
        <v>45260</v>
      </c>
      <c r="Q40" s="10">
        <v>33</v>
      </c>
      <c r="R40" s="27">
        <v>36.7</v>
      </c>
      <c r="S40" s="27">
        <v>55</v>
      </c>
      <c r="T40" s="27">
        <f t="shared" si="9"/>
        <v>2018.5</v>
      </c>
      <c r="U40" s="27">
        <v>5.5</v>
      </c>
      <c r="V40" s="27">
        <f t="shared" si="10"/>
        <v>201.85</v>
      </c>
      <c r="W40" s="27">
        <f t="shared" si="11"/>
        <v>1816.65</v>
      </c>
      <c r="X40" s="11" t="s">
        <v>2843</v>
      </c>
      <c r="Y40" s="11" t="s">
        <v>2906</v>
      </c>
      <c r="Z40" s="11" t="s">
        <v>2907</v>
      </c>
      <c r="AA40" s="13" t="s">
        <v>2859</v>
      </c>
      <c r="AB40" s="11"/>
    </row>
    <row r="41" s="3" customFormat="1" ht="45" outlineLevel="2" spans="1:28">
      <c r="A41" s="10">
        <v>36</v>
      </c>
      <c r="B41" s="11" t="s">
        <v>69</v>
      </c>
      <c r="C41" s="11" t="s">
        <v>2526</v>
      </c>
      <c r="D41" s="12" t="s">
        <v>2908</v>
      </c>
      <c r="E41" s="11" t="s">
        <v>2909</v>
      </c>
      <c r="F41" s="11" t="s">
        <v>2910</v>
      </c>
      <c r="G41" s="24" t="s">
        <v>2911</v>
      </c>
      <c r="H41" s="13" t="s">
        <v>2912</v>
      </c>
      <c r="I41" s="13" t="s">
        <v>875</v>
      </c>
      <c r="J41" s="11" t="s">
        <v>2913</v>
      </c>
      <c r="K41" s="11" t="s">
        <v>2914</v>
      </c>
      <c r="L41" s="11" t="s">
        <v>2909</v>
      </c>
      <c r="M41" s="156" t="s">
        <v>2915</v>
      </c>
      <c r="N41" s="27">
        <v>1000</v>
      </c>
      <c r="O41" s="29">
        <v>45122</v>
      </c>
      <c r="P41" s="29">
        <v>45260</v>
      </c>
      <c r="Q41" s="10">
        <v>407</v>
      </c>
      <c r="R41" s="27">
        <v>364.42</v>
      </c>
      <c r="S41" s="27">
        <v>55</v>
      </c>
      <c r="T41" s="27">
        <f t="shared" si="9"/>
        <v>20043.1</v>
      </c>
      <c r="U41" s="27">
        <v>5.5</v>
      </c>
      <c r="V41" s="27">
        <f t="shared" si="10"/>
        <v>2004.31</v>
      </c>
      <c r="W41" s="27">
        <f t="shared" si="11"/>
        <v>18038.79</v>
      </c>
      <c r="X41" s="11" t="s">
        <v>2868</v>
      </c>
      <c r="Y41" s="11" t="s">
        <v>2916</v>
      </c>
      <c r="Z41" s="11" t="s">
        <v>2917</v>
      </c>
      <c r="AA41" s="13" t="s">
        <v>2918</v>
      </c>
      <c r="AB41" s="11"/>
    </row>
    <row r="42" s="3" customFormat="1" ht="45" outlineLevel="2" spans="1:28">
      <c r="A42" s="10">
        <v>37</v>
      </c>
      <c r="B42" s="11" t="s">
        <v>69</v>
      </c>
      <c r="C42" s="11" t="s">
        <v>2526</v>
      </c>
      <c r="D42" s="12" t="s">
        <v>2919</v>
      </c>
      <c r="E42" s="11" t="s">
        <v>2920</v>
      </c>
      <c r="F42" s="13" t="s">
        <v>2921</v>
      </c>
      <c r="G42" s="24" t="s">
        <v>2922</v>
      </c>
      <c r="H42" s="13" t="s">
        <v>2923</v>
      </c>
      <c r="I42" s="13" t="s">
        <v>1840</v>
      </c>
      <c r="J42" s="11" t="s">
        <v>2924</v>
      </c>
      <c r="K42" s="11" t="s">
        <v>2925</v>
      </c>
      <c r="L42" s="11" t="s">
        <v>2920</v>
      </c>
      <c r="M42" s="156" t="s">
        <v>2926</v>
      </c>
      <c r="N42" s="27">
        <v>1000</v>
      </c>
      <c r="O42" s="29">
        <v>45122</v>
      </c>
      <c r="P42" s="29">
        <v>45260</v>
      </c>
      <c r="Q42" s="10">
        <v>266</v>
      </c>
      <c r="R42" s="27">
        <v>196.36</v>
      </c>
      <c r="S42" s="27">
        <v>55</v>
      </c>
      <c r="T42" s="27">
        <f t="shared" si="9"/>
        <v>10799.8</v>
      </c>
      <c r="U42" s="27">
        <v>5.5</v>
      </c>
      <c r="V42" s="27">
        <f t="shared" si="10"/>
        <v>1079.98</v>
      </c>
      <c r="W42" s="27">
        <f t="shared" si="11"/>
        <v>9719.82</v>
      </c>
      <c r="X42" s="11" t="s">
        <v>2709</v>
      </c>
      <c r="Y42" s="11">
        <v>1079.98</v>
      </c>
      <c r="Z42" s="11" t="s">
        <v>2927</v>
      </c>
      <c r="AA42" s="13" t="s">
        <v>2928</v>
      </c>
      <c r="AB42" s="11"/>
    </row>
    <row r="43" s="3" customFormat="1" ht="45" outlineLevel="2" spans="1:28">
      <c r="A43" s="10">
        <v>38</v>
      </c>
      <c r="B43" s="11" t="s">
        <v>69</v>
      </c>
      <c r="C43" s="11" t="s">
        <v>2526</v>
      </c>
      <c r="D43" s="12" t="s">
        <v>2929</v>
      </c>
      <c r="E43" s="11" t="s">
        <v>2930</v>
      </c>
      <c r="F43" s="15" t="s">
        <v>2931</v>
      </c>
      <c r="G43" s="25" t="s">
        <v>2932</v>
      </c>
      <c r="H43" s="15" t="s">
        <v>2933</v>
      </c>
      <c r="I43" s="13" t="s">
        <v>2934</v>
      </c>
      <c r="J43" s="11" t="s">
        <v>2935</v>
      </c>
      <c r="K43" s="11" t="s">
        <v>2936</v>
      </c>
      <c r="L43" s="11" t="s">
        <v>2930</v>
      </c>
      <c r="M43" s="156" t="s">
        <v>2937</v>
      </c>
      <c r="N43" s="27">
        <v>1000</v>
      </c>
      <c r="O43" s="29">
        <v>45122</v>
      </c>
      <c r="P43" s="29">
        <v>45260</v>
      </c>
      <c r="Q43" s="10">
        <v>401</v>
      </c>
      <c r="R43" s="27">
        <v>258.29</v>
      </c>
      <c r="S43" s="27">
        <v>55</v>
      </c>
      <c r="T43" s="27">
        <f t="shared" si="9"/>
        <v>14205.95</v>
      </c>
      <c r="U43" s="27">
        <v>5.5</v>
      </c>
      <c r="V43" s="27">
        <f t="shared" si="10"/>
        <v>1420.595</v>
      </c>
      <c r="W43" s="27">
        <f t="shared" si="11"/>
        <v>12785.355</v>
      </c>
      <c r="X43" s="11" t="s">
        <v>2938</v>
      </c>
      <c r="Y43" s="11" t="s">
        <v>2939</v>
      </c>
      <c r="Z43" s="11" t="s">
        <v>2940</v>
      </c>
      <c r="AA43" s="13" t="s">
        <v>2941</v>
      </c>
      <c r="AB43" s="11"/>
    </row>
    <row r="44" s="3" customFormat="1" ht="45" outlineLevel="2" spans="1:28">
      <c r="A44" s="10">
        <v>39</v>
      </c>
      <c r="B44" s="11" t="s">
        <v>69</v>
      </c>
      <c r="C44" s="11" t="s">
        <v>2526</v>
      </c>
      <c r="D44" s="11" t="s">
        <v>2942</v>
      </c>
      <c r="E44" s="11" t="s">
        <v>2943</v>
      </c>
      <c r="F44" s="13" t="s">
        <v>2944</v>
      </c>
      <c r="G44" s="26" t="s">
        <v>2945</v>
      </c>
      <c r="H44" s="15" t="s">
        <v>2946</v>
      </c>
      <c r="I44" s="10" t="s">
        <v>2947</v>
      </c>
      <c r="J44" s="11" t="s">
        <v>2948</v>
      </c>
      <c r="K44" s="11" t="s">
        <v>2949</v>
      </c>
      <c r="L44" s="11" t="s">
        <v>2943</v>
      </c>
      <c r="M44" s="156" t="s">
        <v>2950</v>
      </c>
      <c r="N44" s="27">
        <v>1000</v>
      </c>
      <c r="O44" s="29">
        <v>45122</v>
      </c>
      <c r="P44" s="29">
        <v>45260</v>
      </c>
      <c r="Q44" s="10">
        <v>442</v>
      </c>
      <c r="R44" s="27">
        <v>346.4</v>
      </c>
      <c r="S44" s="27">
        <v>55</v>
      </c>
      <c r="T44" s="27">
        <f t="shared" si="9"/>
        <v>19052</v>
      </c>
      <c r="U44" s="27">
        <v>5.5</v>
      </c>
      <c r="V44" s="27">
        <f t="shared" si="10"/>
        <v>1905.2</v>
      </c>
      <c r="W44" s="27">
        <f t="shared" si="11"/>
        <v>17146.8</v>
      </c>
      <c r="X44" s="11" t="s">
        <v>1229</v>
      </c>
      <c r="Y44" s="11">
        <v>1905.2</v>
      </c>
      <c r="Z44" s="11" t="s">
        <v>2951</v>
      </c>
      <c r="AA44" s="13" t="s">
        <v>2952</v>
      </c>
      <c r="AB44" s="11"/>
    </row>
    <row r="45" s="3" customFormat="1" ht="45" outlineLevel="2" spans="1:28">
      <c r="A45" s="10">
        <v>40</v>
      </c>
      <c r="B45" s="11" t="s">
        <v>69</v>
      </c>
      <c r="C45" s="11" t="s">
        <v>2526</v>
      </c>
      <c r="D45" s="12" t="s">
        <v>2953</v>
      </c>
      <c r="E45" s="11" t="s">
        <v>2954</v>
      </c>
      <c r="F45" s="13" t="s">
        <v>2955</v>
      </c>
      <c r="G45" s="24" t="s">
        <v>2956</v>
      </c>
      <c r="H45" s="13" t="s">
        <v>2957</v>
      </c>
      <c r="I45" s="13" t="s">
        <v>2958</v>
      </c>
      <c r="J45" s="11" t="s">
        <v>2959</v>
      </c>
      <c r="K45" s="11" t="s">
        <v>2960</v>
      </c>
      <c r="L45" s="11" t="s">
        <v>2954</v>
      </c>
      <c r="M45" s="156" t="s">
        <v>2961</v>
      </c>
      <c r="N45" s="27">
        <v>1000</v>
      </c>
      <c r="O45" s="29">
        <v>45122</v>
      </c>
      <c r="P45" s="29">
        <v>45260</v>
      </c>
      <c r="Q45" s="10">
        <v>419</v>
      </c>
      <c r="R45" s="27">
        <v>418.17</v>
      </c>
      <c r="S45" s="27">
        <v>55</v>
      </c>
      <c r="T45" s="27">
        <f t="shared" si="9"/>
        <v>22999.35</v>
      </c>
      <c r="U45" s="27">
        <v>5.5</v>
      </c>
      <c r="V45" s="27">
        <f t="shared" si="10"/>
        <v>2299.935</v>
      </c>
      <c r="W45" s="27">
        <f t="shared" si="11"/>
        <v>20699.415</v>
      </c>
      <c r="X45" s="11" t="s">
        <v>2962</v>
      </c>
      <c r="Y45" s="11" t="s">
        <v>2963</v>
      </c>
      <c r="Z45" s="11" t="s">
        <v>2964</v>
      </c>
      <c r="AA45" s="13" t="s">
        <v>2965</v>
      </c>
      <c r="AB45" s="11"/>
    </row>
    <row r="46" s="3" customFormat="1" ht="22.5" outlineLevel="1" spans="1:28">
      <c r="A46" s="10"/>
      <c r="B46" s="17" t="s">
        <v>2966</v>
      </c>
      <c r="C46" s="11"/>
      <c r="D46" s="12"/>
      <c r="E46" s="11"/>
      <c r="F46" s="13"/>
      <c r="G46" s="24"/>
      <c r="H46" s="13"/>
      <c r="I46" s="13"/>
      <c r="J46" s="11"/>
      <c r="K46" s="11"/>
      <c r="L46" s="11"/>
      <c r="M46" s="11"/>
      <c r="N46" s="27"/>
      <c r="O46" s="29"/>
      <c r="P46" s="29"/>
      <c r="Q46" s="10">
        <f>SUBTOTAL(9,Q32:Q45)</f>
        <v>4317</v>
      </c>
      <c r="R46" s="27">
        <f>SUBTOTAL(9,R32:R45)</f>
        <v>3746.76</v>
      </c>
      <c r="S46" s="27"/>
      <c r="T46" s="27">
        <f>SUBTOTAL(9,T32:T45)</f>
        <v>206071.8</v>
      </c>
      <c r="U46" s="27"/>
      <c r="V46" s="27">
        <f>SUBTOTAL(9,V32:V45)</f>
        <v>20607.18</v>
      </c>
      <c r="W46" s="27">
        <f>SUBTOTAL(9,W32:W45)</f>
        <v>185464.62</v>
      </c>
      <c r="X46" s="11"/>
      <c r="Y46" s="11"/>
      <c r="Z46" s="11"/>
      <c r="AA46" s="13"/>
      <c r="AB46" s="11"/>
    </row>
    <row r="47" s="3" customFormat="1" ht="45" outlineLevel="2" spans="1:28">
      <c r="A47" s="10">
        <v>41</v>
      </c>
      <c r="B47" s="11" t="s">
        <v>86</v>
      </c>
      <c r="C47" s="11" t="s">
        <v>2526</v>
      </c>
      <c r="D47" s="11" t="s">
        <v>2967</v>
      </c>
      <c r="E47" s="11" t="s">
        <v>2968</v>
      </c>
      <c r="F47" s="13" t="s">
        <v>2969</v>
      </c>
      <c r="G47" s="13" t="s">
        <v>2970</v>
      </c>
      <c r="H47" s="13" t="s">
        <v>2971</v>
      </c>
      <c r="I47" s="13" t="s">
        <v>2972</v>
      </c>
      <c r="J47" s="11" t="s">
        <v>2973</v>
      </c>
      <c r="K47" s="11" t="s">
        <v>2974</v>
      </c>
      <c r="L47" s="11" t="s">
        <v>2968</v>
      </c>
      <c r="M47" s="156" t="s">
        <v>2975</v>
      </c>
      <c r="N47" s="27">
        <v>1000</v>
      </c>
      <c r="O47" s="29">
        <v>45122</v>
      </c>
      <c r="P47" s="29">
        <v>45260</v>
      </c>
      <c r="Q47" s="10">
        <v>16</v>
      </c>
      <c r="R47" s="27">
        <v>6.2</v>
      </c>
      <c r="S47" s="27">
        <v>55</v>
      </c>
      <c r="T47" s="27">
        <f t="shared" ref="T47:T58" si="12">S47*R47</f>
        <v>341</v>
      </c>
      <c r="U47" s="27">
        <v>5.5</v>
      </c>
      <c r="V47" s="27">
        <f t="shared" ref="V47:V58" si="13">R47*U47</f>
        <v>34.1</v>
      </c>
      <c r="W47" s="27">
        <f t="shared" ref="W47:W58" si="14">T47-V47</f>
        <v>306.9</v>
      </c>
      <c r="X47" s="11" t="s">
        <v>2976</v>
      </c>
      <c r="Y47" s="27" t="s">
        <v>2977</v>
      </c>
      <c r="Z47" s="11" t="s">
        <v>2978</v>
      </c>
      <c r="AA47" s="11" t="s">
        <v>2979</v>
      </c>
      <c r="AB47" s="11"/>
    </row>
    <row r="48" s="3" customFormat="1" ht="33.75" outlineLevel="2" spans="1:28">
      <c r="A48" s="10">
        <v>42</v>
      </c>
      <c r="B48" s="11" t="s">
        <v>86</v>
      </c>
      <c r="C48" s="11" t="s">
        <v>2526</v>
      </c>
      <c r="D48" s="11"/>
      <c r="E48" s="11" t="s">
        <v>2980</v>
      </c>
      <c r="F48" s="13" t="s">
        <v>2981</v>
      </c>
      <c r="G48" s="13" t="s">
        <v>2982</v>
      </c>
      <c r="H48" s="13" t="s">
        <v>2983</v>
      </c>
      <c r="I48" s="13" t="s">
        <v>2984</v>
      </c>
      <c r="J48" s="11" t="s">
        <v>2985</v>
      </c>
      <c r="K48" s="11" t="s">
        <v>2986</v>
      </c>
      <c r="L48" s="11" t="s">
        <v>2980</v>
      </c>
      <c r="M48" s="156" t="s">
        <v>2987</v>
      </c>
      <c r="N48" s="27">
        <v>1000</v>
      </c>
      <c r="O48" s="29">
        <v>45122</v>
      </c>
      <c r="P48" s="29">
        <v>45260</v>
      </c>
      <c r="Q48" s="10">
        <v>1</v>
      </c>
      <c r="R48" s="27">
        <v>3</v>
      </c>
      <c r="S48" s="27">
        <v>55</v>
      </c>
      <c r="T48" s="27">
        <f t="shared" si="12"/>
        <v>165</v>
      </c>
      <c r="U48" s="27">
        <v>5.5</v>
      </c>
      <c r="V48" s="27">
        <f t="shared" si="13"/>
        <v>16.5</v>
      </c>
      <c r="W48" s="27">
        <f t="shared" si="14"/>
        <v>148.5</v>
      </c>
      <c r="X48" s="11" t="s">
        <v>1229</v>
      </c>
      <c r="Y48" s="11">
        <v>16.5</v>
      </c>
      <c r="Z48" s="11" t="s">
        <v>2981</v>
      </c>
      <c r="AA48" s="11">
        <v>51850651</v>
      </c>
      <c r="AB48" s="11"/>
    </row>
    <row r="49" s="3" customFormat="1" ht="45" outlineLevel="2" spans="1:28">
      <c r="A49" s="10">
        <v>43</v>
      </c>
      <c r="B49" s="11" t="s">
        <v>86</v>
      </c>
      <c r="C49" s="11" t="s">
        <v>2526</v>
      </c>
      <c r="D49" s="11" t="s">
        <v>2988</v>
      </c>
      <c r="E49" s="11" t="s">
        <v>2989</v>
      </c>
      <c r="F49" s="13" t="s">
        <v>2990</v>
      </c>
      <c r="G49" s="13" t="s">
        <v>2991</v>
      </c>
      <c r="H49" s="13" t="s">
        <v>2992</v>
      </c>
      <c r="I49" s="13" t="s">
        <v>2993</v>
      </c>
      <c r="J49" s="11" t="s">
        <v>2994</v>
      </c>
      <c r="K49" s="11" t="s">
        <v>2995</v>
      </c>
      <c r="L49" s="11" t="s">
        <v>2989</v>
      </c>
      <c r="M49" s="156" t="s">
        <v>2996</v>
      </c>
      <c r="N49" s="27">
        <v>1000</v>
      </c>
      <c r="O49" s="29">
        <v>45122</v>
      </c>
      <c r="P49" s="29">
        <v>45260</v>
      </c>
      <c r="Q49" s="10">
        <v>8</v>
      </c>
      <c r="R49" s="27">
        <v>35</v>
      </c>
      <c r="S49" s="27">
        <v>55</v>
      </c>
      <c r="T49" s="27">
        <f t="shared" si="12"/>
        <v>1925</v>
      </c>
      <c r="U49" s="27">
        <v>5.5</v>
      </c>
      <c r="V49" s="27">
        <f t="shared" si="13"/>
        <v>192.5</v>
      </c>
      <c r="W49" s="27">
        <f t="shared" si="14"/>
        <v>1732.5</v>
      </c>
      <c r="X49" s="11" t="s">
        <v>2997</v>
      </c>
      <c r="Y49" s="11" t="s">
        <v>2998</v>
      </c>
      <c r="Z49" s="11" t="s">
        <v>2999</v>
      </c>
      <c r="AA49" s="11" t="s">
        <v>3000</v>
      </c>
      <c r="AB49" s="11"/>
    </row>
    <row r="50" s="3" customFormat="1" ht="45" outlineLevel="2" spans="1:28">
      <c r="A50" s="10">
        <v>44</v>
      </c>
      <c r="B50" s="11" t="s">
        <v>86</v>
      </c>
      <c r="C50" s="11" t="s">
        <v>2526</v>
      </c>
      <c r="D50" s="11" t="s">
        <v>3001</v>
      </c>
      <c r="E50" s="11" t="s">
        <v>3002</v>
      </c>
      <c r="F50" s="13" t="s">
        <v>3003</v>
      </c>
      <c r="G50" s="13" t="s">
        <v>3004</v>
      </c>
      <c r="H50" s="15" t="s">
        <v>3005</v>
      </c>
      <c r="I50" s="13" t="s">
        <v>3006</v>
      </c>
      <c r="J50" s="11" t="s">
        <v>3007</v>
      </c>
      <c r="K50" s="11" t="s">
        <v>3008</v>
      </c>
      <c r="L50" s="11" t="s">
        <v>3002</v>
      </c>
      <c r="M50" s="156" t="s">
        <v>3009</v>
      </c>
      <c r="N50" s="27">
        <v>1000</v>
      </c>
      <c r="O50" s="29">
        <v>45122</v>
      </c>
      <c r="P50" s="29">
        <v>45260</v>
      </c>
      <c r="Q50" s="10">
        <v>92</v>
      </c>
      <c r="R50" s="27">
        <v>47.15</v>
      </c>
      <c r="S50" s="27">
        <v>55</v>
      </c>
      <c r="T50" s="27">
        <f t="shared" si="12"/>
        <v>2593.25</v>
      </c>
      <c r="U50" s="27">
        <v>5.5</v>
      </c>
      <c r="V50" s="27">
        <f t="shared" si="13"/>
        <v>259.325</v>
      </c>
      <c r="W50" s="27">
        <f t="shared" si="14"/>
        <v>2333.925</v>
      </c>
      <c r="X50" s="11" t="s">
        <v>3010</v>
      </c>
      <c r="Y50" s="11" t="s">
        <v>3011</v>
      </c>
      <c r="Z50" s="11" t="s">
        <v>3012</v>
      </c>
      <c r="AA50" s="11" t="s">
        <v>3013</v>
      </c>
      <c r="AB50" s="11"/>
    </row>
    <row r="51" s="3" customFormat="1" ht="33.75" outlineLevel="2" spans="1:28">
      <c r="A51" s="10">
        <v>45</v>
      </c>
      <c r="B51" s="11" t="s">
        <v>86</v>
      </c>
      <c r="C51" s="11" t="s">
        <v>2526</v>
      </c>
      <c r="D51" s="11"/>
      <c r="E51" s="11" t="s">
        <v>3014</v>
      </c>
      <c r="F51" s="13" t="s">
        <v>3015</v>
      </c>
      <c r="G51" s="13" t="s">
        <v>3016</v>
      </c>
      <c r="H51" s="13" t="s">
        <v>3017</v>
      </c>
      <c r="I51" s="13" t="s">
        <v>3018</v>
      </c>
      <c r="J51" s="11" t="s">
        <v>3019</v>
      </c>
      <c r="K51" s="11" t="s">
        <v>3020</v>
      </c>
      <c r="L51" s="11" t="s">
        <v>3014</v>
      </c>
      <c r="M51" s="156" t="s">
        <v>3021</v>
      </c>
      <c r="N51" s="27">
        <v>1000</v>
      </c>
      <c r="O51" s="29">
        <v>45122</v>
      </c>
      <c r="P51" s="29">
        <v>45260</v>
      </c>
      <c r="Q51" s="10">
        <v>1</v>
      </c>
      <c r="R51" s="27">
        <v>1</v>
      </c>
      <c r="S51" s="27">
        <v>55</v>
      </c>
      <c r="T51" s="27">
        <f t="shared" si="12"/>
        <v>55</v>
      </c>
      <c r="U51" s="27">
        <v>5.5</v>
      </c>
      <c r="V51" s="27">
        <f t="shared" si="13"/>
        <v>5.5</v>
      </c>
      <c r="W51" s="27">
        <f t="shared" si="14"/>
        <v>49.5</v>
      </c>
      <c r="X51" s="11" t="s">
        <v>3022</v>
      </c>
      <c r="Y51" s="11">
        <v>5.5</v>
      </c>
      <c r="Z51" s="11" t="s">
        <v>3012</v>
      </c>
      <c r="AA51" s="11">
        <v>55036000</v>
      </c>
      <c r="AB51" s="11"/>
    </row>
    <row r="52" s="3" customFormat="1" ht="45" outlineLevel="2" spans="1:28">
      <c r="A52" s="10">
        <v>46</v>
      </c>
      <c r="B52" s="11" t="s">
        <v>86</v>
      </c>
      <c r="C52" s="11" t="s">
        <v>2526</v>
      </c>
      <c r="D52" s="11" t="s">
        <v>3023</v>
      </c>
      <c r="E52" s="11" t="s">
        <v>3024</v>
      </c>
      <c r="F52" s="13" t="s">
        <v>3025</v>
      </c>
      <c r="G52" s="13" t="s">
        <v>3026</v>
      </c>
      <c r="H52" s="13" t="s">
        <v>181</v>
      </c>
      <c r="I52" s="13" t="s">
        <v>3027</v>
      </c>
      <c r="J52" s="11" t="s">
        <v>3028</v>
      </c>
      <c r="K52" s="11" t="s">
        <v>3029</v>
      </c>
      <c r="L52" s="11" t="s">
        <v>3024</v>
      </c>
      <c r="M52" s="156" t="s">
        <v>3030</v>
      </c>
      <c r="N52" s="27">
        <v>1000</v>
      </c>
      <c r="O52" s="29">
        <v>45122</v>
      </c>
      <c r="P52" s="29">
        <v>45260</v>
      </c>
      <c r="Q52" s="10">
        <v>6</v>
      </c>
      <c r="R52" s="27">
        <v>2.2</v>
      </c>
      <c r="S52" s="27">
        <v>55</v>
      </c>
      <c r="T52" s="27">
        <f t="shared" si="12"/>
        <v>121</v>
      </c>
      <c r="U52" s="27">
        <v>5.5</v>
      </c>
      <c r="V52" s="27">
        <f t="shared" si="13"/>
        <v>12.1</v>
      </c>
      <c r="W52" s="27">
        <f t="shared" si="14"/>
        <v>108.9</v>
      </c>
      <c r="X52" s="11" t="s">
        <v>3031</v>
      </c>
      <c r="Y52" s="11">
        <v>12.1</v>
      </c>
      <c r="Z52" s="11" t="s">
        <v>3032</v>
      </c>
      <c r="AA52" s="156" t="s">
        <v>3033</v>
      </c>
      <c r="AB52" s="11"/>
    </row>
    <row r="53" s="3" customFormat="1" ht="45" outlineLevel="2" spans="1:28">
      <c r="A53" s="10">
        <v>47</v>
      </c>
      <c r="B53" s="11" t="s">
        <v>86</v>
      </c>
      <c r="C53" s="11" t="s">
        <v>2526</v>
      </c>
      <c r="D53" s="11" t="s">
        <v>3034</v>
      </c>
      <c r="E53" s="11" t="s">
        <v>3035</v>
      </c>
      <c r="F53" s="13" t="s">
        <v>3036</v>
      </c>
      <c r="G53" s="13" t="s">
        <v>3037</v>
      </c>
      <c r="H53" s="13" t="s">
        <v>3038</v>
      </c>
      <c r="I53" s="13" t="s">
        <v>3039</v>
      </c>
      <c r="J53" s="11" t="s">
        <v>3040</v>
      </c>
      <c r="K53" s="11" t="s">
        <v>3041</v>
      </c>
      <c r="L53" s="11" t="s">
        <v>3035</v>
      </c>
      <c r="M53" s="156" t="s">
        <v>3042</v>
      </c>
      <c r="N53" s="27">
        <v>1000</v>
      </c>
      <c r="O53" s="29">
        <v>45122</v>
      </c>
      <c r="P53" s="29">
        <v>45260</v>
      </c>
      <c r="Q53" s="10">
        <v>22</v>
      </c>
      <c r="R53" s="27">
        <v>14.5</v>
      </c>
      <c r="S53" s="27">
        <v>55</v>
      </c>
      <c r="T53" s="27">
        <f t="shared" si="12"/>
        <v>797.5</v>
      </c>
      <c r="U53" s="27">
        <v>5.5</v>
      </c>
      <c r="V53" s="27">
        <f t="shared" si="13"/>
        <v>79.75</v>
      </c>
      <c r="W53" s="27">
        <f t="shared" si="14"/>
        <v>717.75</v>
      </c>
      <c r="X53" s="11" t="s">
        <v>3043</v>
      </c>
      <c r="Y53" s="11" t="s">
        <v>3044</v>
      </c>
      <c r="Z53" s="11" t="s">
        <v>3045</v>
      </c>
      <c r="AA53" s="11" t="s">
        <v>3046</v>
      </c>
      <c r="AB53" s="11"/>
    </row>
    <row r="54" s="3" customFormat="1" ht="45" outlineLevel="2" spans="1:28">
      <c r="A54" s="10">
        <v>48</v>
      </c>
      <c r="B54" s="11" t="s">
        <v>86</v>
      </c>
      <c r="C54" s="11" t="s">
        <v>2526</v>
      </c>
      <c r="D54" s="11" t="s">
        <v>3047</v>
      </c>
      <c r="E54" s="11" t="s">
        <v>3048</v>
      </c>
      <c r="F54" s="13" t="s">
        <v>3049</v>
      </c>
      <c r="G54" s="13" t="s">
        <v>3050</v>
      </c>
      <c r="H54" s="13" t="s">
        <v>3051</v>
      </c>
      <c r="I54" s="13" t="s">
        <v>3052</v>
      </c>
      <c r="J54" s="11" t="s">
        <v>3053</v>
      </c>
      <c r="K54" s="11" t="s">
        <v>3054</v>
      </c>
      <c r="L54" s="11" t="s">
        <v>3048</v>
      </c>
      <c r="M54" s="156" t="s">
        <v>3055</v>
      </c>
      <c r="N54" s="27">
        <v>1000</v>
      </c>
      <c r="O54" s="29">
        <v>45122</v>
      </c>
      <c r="P54" s="29">
        <v>45260</v>
      </c>
      <c r="Q54" s="10">
        <v>32</v>
      </c>
      <c r="R54" s="27">
        <v>20.9</v>
      </c>
      <c r="S54" s="27">
        <v>55</v>
      </c>
      <c r="T54" s="27">
        <f t="shared" si="12"/>
        <v>1149.5</v>
      </c>
      <c r="U54" s="27">
        <v>5.5</v>
      </c>
      <c r="V54" s="27">
        <f t="shared" si="13"/>
        <v>114.95</v>
      </c>
      <c r="W54" s="27">
        <f t="shared" si="14"/>
        <v>1034.55</v>
      </c>
      <c r="X54" s="11" t="s">
        <v>3056</v>
      </c>
      <c r="Y54" s="11" t="s">
        <v>3057</v>
      </c>
      <c r="Z54" s="11" t="s">
        <v>3058</v>
      </c>
      <c r="AA54" s="11" t="s">
        <v>3059</v>
      </c>
      <c r="AB54" s="11"/>
    </row>
    <row r="55" s="3" customFormat="1" ht="45" outlineLevel="2" spans="1:28">
      <c r="A55" s="10">
        <v>49</v>
      </c>
      <c r="B55" s="11" t="s">
        <v>86</v>
      </c>
      <c r="C55" s="11" t="s">
        <v>2526</v>
      </c>
      <c r="D55" s="11" t="s">
        <v>3060</v>
      </c>
      <c r="E55" s="11" t="s">
        <v>3061</v>
      </c>
      <c r="F55" s="13" t="s">
        <v>3062</v>
      </c>
      <c r="G55" s="13" t="s">
        <v>3063</v>
      </c>
      <c r="H55" s="13" t="s">
        <v>3064</v>
      </c>
      <c r="I55" s="13" t="s">
        <v>3065</v>
      </c>
      <c r="J55" s="11" t="s">
        <v>3066</v>
      </c>
      <c r="K55" s="11" t="s">
        <v>3067</v>
      </c>
      <c r="L55" s="11" t="s">
        <v>3061</v>
      </c>
      <c r="M55" s="156" t="s">
        <v>3068</v>
      </c>
      <c r="N55" s="27">
        <v>1000</v>
      </c>
      <c r="O55" s="29">
        <v>45122</v>
      </c>
      <c r="P55" s="29">
        <v>45260</v>
      </c>
      <c r="Q55" s="10">
        <v>38</v>
      </c>
      <c r="R55" s="27">
        <v>28.9</v>
      </c>
      <c r="S55" s="27">
        <v>55</v>
      </c>
      <c r="T55" s="27">
        <f t="shared" si="12"/>
        <v>1589.5</v>
      </c>
      <c r="U55" s="27">
        <v>5.5</v>
      </c>
      <c r="V55" s="27">
        <f t="shared" si="13"/>
        <v>158.95</v>
      </c>
      <c r="W55" s="27">
        <f t="shared" si="14"/>
        <v>1430.55</v>
      </c>
      <c r="X55" s="11" t="s">
        <v>3069</v>
      </c>
      <c r="Y55" s="11" t="s">
        <v>3070</v>
      </c>
      <c r="Z55" s="11" t="s">
        <v>3071</v>
      </c>
      <c r="AA55" s="156" t="s">
        <v>3072</v>
      </c>
      <c r="AB55" s="11"/>
    </row>
    <row r="56" s="3" customFormat="1" ht="45" outlineLevel="2" spans="1:28">
      <c r="A56" s="10">
        <v>50</v>
      </c>
      <c r="B56" s="11" t="s">
        <v>86</v>
      </c>
      <c r="C56" s="11" t="s">
        <v>2526</v>
      </c>
      <c r="D56" s="11" t="s">
        <v>3073</v>
      </c>
      <c r="E56" s="11" t="s">
        <v>3074</v>
      </c>
      <c r="F56" s="13" t="s">
        <v>3075</v>
      </c>
      <c r="G56" s="13" t="s">
        <v>3076</v>
      </c>
      <c r="H56" s="13" t="s">
        <v>3077</v>
      </c>
      <c r="I56" s="13" t="s">
        <v>3078</v>
      </c>
      <c r="J56" s="11" t="s">
        <v>3079</v>
      </c>
      <c r="K56" s="11" t="s">
        <v>3080</v>
      </c>
      <c r="L56" s="11" t="s">
        <v>3074</v>
      </c>
      <c r="M56" s="156" t="s">
        <v>3081</v>
      </c>
      <c r="N56" s="27">
        <v>1000</v>
      </c>
      <c r="O56" s="29">
        <v>45122</v>
      </c>
      <c r="P56" s="29">
        <v>45260</v>
      </c>
      <c r="Q56" s="10">
        <v>2</v>
      </c>
      <c r="R56" s="27">
        <v>33.5</v>
      </c>
      <c r="S56" s="27">
        <v>55</v>
      </c>
      <c r="T56" s="27">
        <f t="shared" si="12"/>
        <v>1842.5</v>
      </c>
      <c r="U56" s="27">
        <v>5.5</v>
      </c>
      <c r="V56" s="27">
        <f t="shared" si="13"/>
        <v>184.25</v>
      </c>
      <c r="W56" s="27">
        <f t="shared" si="14"/>
        <v>1658.25</v>
      </c>
      <c r="X56" s="11" t="s">
        <v>3082</v>
      </c>
      <c r="Y56" s="11" t="s">
        <v>3083</v>
      </c>
      <c r="Z56" s="11" t="s">
        <v>3084</v>
      </c>
      <c r="AA56" s="11" t="s">
        <v>3085</v>
      </c>
      <c r="AB56" s="11"/>
    </row>
    <row r="57" s="3" customFormat="1" ht="45" outlineLevel="2" spans="1:28">
      <c r="A57" s="10">
        <v>51</v>
      </c>
      <c r="B57" s="11" t="s">
        <v>86</v>
      </c>
      <c r="C57" s="11" t="s">
        <v>2526</v>
      </c>
      <c r="D57" s="11" t="s">
        <v>3086</v>
      </c>
      <c r="E57" s="11" t="s">
        <v>3087</v>
      </c>
      <c r="F57" s="13" t="s">
        <v>3088</v>
      </c>
      <c r="G57" s="13" t="s">
        <v>3089</v>
      </c>
      <c r="H57" s="13" t="s">
        <v>3090</v>
      </c>
      <c r="I57" s="13" t="s">
        <v>3091</v>
      </c>
      <c r="J57" s="11" t="s">
        <v>3092</v>
      </c>
      <c r="K57" s="11" t="s">
        <v>3093</v>
      </c>
      <c r="L57" s="11" t="s">
        <v>3087</v>
      </c>
      <c r="M57" s="156" t="s">
        <v>3094</v>
      </c>
      <c r="N57" s="27">
        <v>1000</v>
      </c>
      <c r="O57" s="29">
        <v>45122</v>
      </c>
      <c r="P57" s="29">
        <v>45260</v>
      </c>
      <c r="Q57" s="10">
        <v>121</v>
      </c>
      <c r="R57" s="27">
        <v>78.5</v>
      </c>
      <c r="S57" s="27">
        <v>55</v>
      </c>
      <c r="T57" s="27">
        <f t="shared" si="12"/>
        <v>4317.5</v>
      </c>
      <c r="U57" s="27">
        <v>5.5</v>
      </c>
      <c r="V57" s="27">
        <f t="shared" si="13"/>
        <v>431.75</v>
      </c>
      <c r="W57" s="27">
        <f t="shared" si="14"/>
        <v>3885.75</v>
      </c>
      <c r="X57" s="11" t="s">
        <v>1229</v>
      </c>
      <c r="Y57" s="11">
        <v>431.75</v>
      </c>
      <c r="Z57" s="11" t="s">
        <v>3095</v>
      </c>
      <c r="AA57" s="11">
        <v>55513046</v>
      </c>
      <c r="AB57" s="11"/>
    </row>
    <row r="58" s="3" customFormat="1" ht="45" outlineLevel="2" spans="1:28">
      <c r="A58" s="10">
        <v>52</v>
      </c>
      <c r="B58" s="11" t="s">
        <v>86</v>
      </c>
      <c r="C58" s="11" t="s">
        <v>2526</v>
      </c>
      <c r="D58" s="11" t="s">
        <v>3096</v>
      </c>
      <c r="E58" s="11" t="s">
        <v>3097</v>
      </c>
      <c r="F58" s="13" t="s">
        <v>3098</v>
      </c>
      <c r="G58" s="13" t="s">
        <v>3099</v>
      </c>
      <c r="H58" s="13" t="s">
        <v>3017</v>
      </c>
      <c r="I58" s="13" t="s">
        <v>3100</v>
      </c>
      <c r="J58" s="11" t="s">
        <v>3101</v>
      </c>
      <c r="K58" s="11" t="s">
        <v>3102</v>
      </c>
      <c r="L58" s="11" t="s">
        <v>3097</v>
      </c>
      <c r="M58" s="156" t="s">
        <v>3103</v>
      </c>
      <c r="N58" s="27">
        <v>1000</v>
      </c>
      <c r="O58" s="29">
        <v>45122</v>
      </c>
      <c r="P58" s="29">
        <v>45260</v>
      </c>
      <c r="Q58" s="10">
        <v>6</v>
      </c>
      <c r="R58" s="27">
        <v>3.8</v>
      </c>
      <c r="S58" s="27">
        <v>55</v>
      </c>
      <c r="T58" s="27">
        <f t="shared" si="12"/>
        <v>209</v>
      </c>
      <c r="U58" s="27">
        <v>5.5</v>
      </c>
      <c r="V58" s="27">
        <f t="shared" si="13"/>
        <v>20.9</v>
      </c>
      <c r="W58" s="27">
        <f t="shared" si="14"/>
        <v>188.1</v>
      </c>
      <c r="X58" s="11" t="s">
        <v>3031</v>
      </c>
      <c r="Y58" s="11">
        <v>20.9</v>
      </c>
      <c r="Z58" s="11" t="s">
        <v>3104</v>
      </c>
      <c r="AA58" s="11">
        <v>93597034</v>
      </c>
      <c r="AB58" s="11"/>
    </row>
    <row r="59" s="3" customFormat="1" ht="22.5" outlineLevel="1" spans="1:28">
      <c r="A59" s="10"/>
      <c r="B59" s="17" t="s">
        <v>3105</v>
      </c>
      <c r="C59" s="11"/>
      <c r="D59" s="11"/>
      <c r="E59" s="11"/>
      <c r="F59" s="13"/>
      <c r="G59" s="13"/>
      <c r="H59" s="13"/>
      <c r="I59" s="13"/>
      <c r="J59" s="11"/>
      <c r="K59" s="11"/>
      <c r="L59" s="11"/>
      <c r="M59" s="11"/>
      <c r="N59" s="27"/>
      <c r="O59" s="29"/>
      <c r="P59" s="29"/>
      <c r="Q59" s="10">
        <f>SUBTOTAL(9,Q47:Q58)</f>
        <v>345</v>
      </c>
      <c r="R59" s="27">
        <f>SUBTOTAL(9,R47:R58)</f>
        <v>274.65</v>
      </c>
      <c r="S59" s="27"/>
      <c r="T59" s="27">
        <f>SUBTOTAL(9,T47:T58)</f>
        <v>15105.75</v>
      </c>
      <c r="U59" s="27"/>
      <c r="V59" s="27">
        <f>SUBTOTAL(9,V47:V58)</f>
        <v>1510.575</v>
      </c>
      <c r="W59" s="27">
        <f>SUBTOTAL(9,W47:W58)</f>
        <v>13595.175</v>
      </c>
      <c r="X59" s="11"/>
      <c r="Y59" s="11"/>
      <c r="Z59" s="11"/>
      <c r="AA59" s="11"/>
      <c r="AB59" s="11"/>
    </row>
    <row r="60" s="3" customFormat="1" ht="45" outlineLevel="2" spans="1:28">
      <c r="A60" s="10">
        <v>53</v>
      </c>
      <c r="B60" s="11" t="s">
        <v>1029</v>
      </c>
      <c r="C60" s="11" t="s">
        <v>2526</v>
      </c>
      <c r="D60" s="11" t="s">
        <v>3106</v>
      </c>
      <c r="E60" s="11" t="s">
        <v>3107</v>
      </c>
      <c r="F60" s="13" t="s">
        <v>3108</v>
      </c>
      <c r="G60" s="13" t="s">
        <v>3109</v>
      </c>
      <c r="H60" s="13" t="s">
        <v>3110</v>
      </c>
      <c r="I60" s="13" t="s">
        <v>3111</v>
      </c>
      <c r="J60" s="11" t="s">
        <v>3112</v>
      </c>
      <c r="K60" s="11" t="s">
        <v>3113</v>
      </c>
      <c r="L60" s="11" t="s">
        <v>3107</v>
      </c>
      <c r="M60" s="156" t="s">
        <v>3114</v>
      </c>
      <c r="N60" s="27">
        <v>1000</v>
      </c>
      <c r="O60" s="29">
        <v>45122</v>
      </c>
      <c r="P60" s="29">
        <v>45260</v>
      </c>
      <c r="Q60" s="10">
        <v>148</v>
      </c>
      <c r="R60" s="27">
        <v>61.84</v>
      </c>
      <c r="S60" s="27">
        <v>55</v>
      </c>
      <c r="T60" s="27">
        <f t="shared" ref="T60:T68" si="15">S60*R60</f>
        <v>3401.2</v>
      </c>
      <c r="U60" s="27">
        <v>5.5</v>
      </c>
      <c r="V60" s="27">
        <f t="shared" ref="V60:V68" si="16">R60*U60</f>
        <v>340.12</v>
      </c>
      <c r="W60" s="27">
        <f t="shared" ref="W60:W68" si="17">T60-V60</f>
        <v>3061.08</v>
      </c>
      <c r="X60" s="11" t="s">
        <v>3115</v>
      </c>
      <c r="Y60" s="11" t="s">
        <v>3116</v>
      </c>
      <c r="Z60" s="11" t="s">
        <v>3117</v>
      </c>
      <c r="AA60" s="11" t="s">
        <v>3118</v>
      </c>
      <c r="AB60" s="11"/>
    </row>
    <row r="61" s="3" customFormat="1" ht="45" outlineLevel="2" spans="1:28">
      <c r="A61" s="10">
        <v>54</v>
      </c>
      <c r="B61" s="11" t="s">
        <v>1029</v>
      </c>
      <c r="C61" s="11" t="s">
        <v>2526</v>
      </c>
      <c r="D61" s="11" t="s">
        <v>3119</v>
      </c>
      <c r="E61" s="11" t="s">
        <v>3120</v>
      </c>
      <c r="F61" s="13" t="s">
        <v>3121</v>
      </c>
      <c r="G61" s="13" t="s">
        <v>3122</v>
      </c>
      <c r="H61" s="13" t="s">
        <v>1307</v>
      </c>
      <c r="I61" s="13" t="s">
        <v>2460</v>
      </c>
      <c r="J61" s="11" t="s">
        <v>3123</v>
      </c>
      <c r="K61" s="11" t="s">
        <v>3124</v>
      </c>
      <c r="L61" s="11" t="s">
        <v>3120</v>
      </c>
      <c r="M61" s="156" t="s">
        <v>3125</v>
      </c>
      <c r="N61" s="27">
        <v>1000</v>
      </c>
      <c r="O61" s="29">
        <v>45122</v>
      </c>
      <c r="P61" s="29">
        <v>45260</v>
      </c>
      <c r="Q61" s="10">
        <v>161</v>
      </c>
      <c r="R61" s="27">
        <v>61</v>
      </c>
      <c r="S61" s="27">
        <v>55</v>
      </c>
      <c r="T61" s="27">
        <f t="shared" si="15"/>
        <v>3355</v>
      </c>
      <c r="U61" s="27">
        <v>5.5</v>
      </c>
      <c r="V61" s="27">
        <f t="shared" si="16"/>
        <v>335.5</v>
      </c>
      <c r="W61" s="27">
        <f t="shared" si="17"/>
        <v>3019.5</v>
      </c>
      <c r="X61" s="11" t="s">
        <v>2709</v>
      </c>
      <c r="Y61" s="11">
        <v>336</v>
      </c>
      <c r="Z61" s="11" t="s">
        <v>3126</v>
      </c>
      <c r="AA61" s="11">
        <v>29828069</v>
      </c>
      <c r="AB61" s="11"/>
    </row>
    <row r="62" s="3" customFormat="1" ht="45" outlineLevel="2" spans="1:28">
      <c r="A62" s="10">
        <v>55</v>
      </c>
      <c r="B62" s="11" t="s">
        <v>1029</v>
      </c>
      <c r="C62" s="11" t="s">
        <v>2526</v>
      </c>
      <c r="D62" s="11" t="s">
        <v>3127</v>
      </c>
      <c r="E62" s="11" t="s">
        <v>3128</v>
      </c>
      <c r="F62" s="13" t="s">
        <v>3129</v>
      </c>
      <c r="G62" s="13" t="s">
        <v>3130</v>
      </c>
      <c r="H62" s="13" t="s">
        <v>3131</v>
      </c>
      <c r="I62" s="13" t="s">
        <v>3132</v>
      </c>
      <c r="J62" s="11" t="s">
        <v>3133</v>
      </c>
      <c r="K62" s="11" t="s">
        <v>3134</v>
      </c>
      <c r="L62" s="11" t="s">
        <v>3128</v>
      </c>
      <c r="M62" s="156" t="s">
        <v>3135</v>
      </c>
      <c r="N62" s="27">
        <v>1000</v>
      </c>
      <c r="O62" s="29">
        <v>45122</v>
      </c>
      <c r="P62" s="29">
        <v>45260</v>
      </c>
      <c r="Q62" s="10">
        <v>541</v>
      </c>
      <c r="R62" s="27">
        <v>232.32</v>
      </c>
      <c r="S62" s="27">
        <v>55</v>
      </c>
      <c r="T62" s="27">
        <f t="shared" si="15"/>
        <v>12777.6</v>
      </c>
      <c r="U62" s="27">
        <v>5.5</v>
      </c>
      <c r="V62" s="27">
        <f t="shared" si="16"/>
        <v>1277.76</v>
      </c>
      <c r="W62" s="27">
        <f t="shared" si="17"/>
        <v>11499.84</v>
      </c>
      <c r="X62" s="11" t="s">
        <v>2699</v>
      </c>
      <c r="Y62" s="11">
        <v>1278</v>
      </c>
      <c r="Z62" s="11" t="s">
        <v>3136</v>
      </c>
      <c r="AA62" s="11">
        <v>40670515</v>
      </c>
      <c r="AB62" s="11"/>
    </row>
    <row r="63" s="3" customFormat="1" ht="45" outlineLevel="2" spans="1:28">
      <c r="A63" s="10">
        <v>56</v>
      </c>
      <c r="B63" s="11" t="s">
        <v>1029</v>
      </c>
      <c r="C63" s="11" t="s">
        <v>2526</v>
      </c>
      <c r="D63" s="11" t="s">
        <v>3137</v>
      </c>
      <c r="E63" s="11" t="s">
        <v>3138</v>
      </c>
      <c r="F63" s="13" t="s">
        <v>3139</v>
      </c>
      <c r="G63" s="13" t="s">
        <v>3140</v>
      </c>
      <c r="H63" s="13" t="s">
        <v>3141</v>
      </c>
      <c r="I63" s="13" t="s">
        <v>3142</v>
      </c>
      <c r="J63" s="11" t="s">
        <v>3143</v>
      </c>
      <c r="K63" s="11" t="s">
        <v>3144</v>
      </c>
      <c r="L63" s="11" t="s">
        <v>3138</v>
      </c>
      <c r="M63" s="156" t="s">
        <v>3145</v>
      </c>
      <c r="N63" s="27">
        <v>1000</v>
      </c>
      <c r="O63" s="29">
        <v>45122</v>
      </c>
      <c r="P63" s="29">
        <v>45260</v>
      </c>
      <c r="Q63" s="10">
        <v>22</v>
      </c>
      <c r="R63" s="27">
        <v>26.5</v>
      </c>
      <c r="S63" s="27">
        <v>55</v>
      </c>
      <c r="T63" s="27">
        <f t="shared" si="15"/>
        <v>1457.5</v>
      </c>
      <c r="U63" s="27">
        <v>5.5</v>
      </c>
      <c r="V63" s="27">
        <f t="shared" si="16"/>
        <v>145.75</v>
      </c>
      <c r="W63" s="27">
        <f t="shared" si="17"/>
        <v>1311.75</v>
      </c>
      <c r="X63" s="11" t="s">
        <v>2699</v>
      </c>
      <c r="Y63" s="11">
        <v>146</v>
      </c>
      <c r="Z63" s="11" t="s">
        <v>3146</v>
      </c>
      <c r="AA63" s="11">
        <v>21975055</v>
      </c>
      <c r="AB63" s="11"/>
    </row>
    <row r="64" s="3" customFormat="1" ht="45" outlineLevel="2" spans="1:28">
      <c r="A64" s="10">
        <v>57</v>
      </c>
      <c r="B64" s="11" t="s">
        <v>1029</v>
      </c>
      <c r="C64" s="11" t="s">
        <v>2526</v>
      </c>
      <c r="D64" s="11" t="s">
        <v>3147</v>
      </c>
      <c r="E64" s="11" t="s">
        <v>3148</v>
      </c>
      <c r="F64" s="13" t="s">
        <v>3149</v>
      </c>
      <c r="G64" s="13" t="s">
        <v>3150</v>
      </c>
      <c r="H64" s="13" t="s">
        <v>3151</v>
      </c>
      <c r="I64" s="13" t="s">
        <v>3152</v>
      </c>
      <c r="J64" s="11" t="s">
        <v>3153</v>
      </c>
      <c r="K64" s="11" t="s">
        <v>3154</v>
      </c>
      <c r="L64" s="11" t="s">
        <v>3148</v>
      </c>
      <c r="M64" s="156" t="s">
        <v>3155</v>
      </c>
      <c r="N64" s="27">
        <v>1000</v>
      </c>
      <c r="O64" s="29">
        <v>45122</v>
      </c>
      <c r="P64" s="29">
        <v>45260</v>
      </c>
      <c r="Q64" s="10">
        <v>243</v>
      </c>
      <c r="R64" s="27">
        <v>60.0800000000001</v>
      </c>
      <c r="S64" s="27">
        <v>55</v>
      </c>
      <c r="T64" s="27">
        <f t="shared" si="15"/>
        <v>3304.40000000001</v>
      </c>
      <c r="U64" s="27">
        <v>5.5</v>
      </c>
      <c r="V64" s="27">
        <f t="shared" si="16"/>
        <v>330.440000000001</v>
      </c>
      <c r="W64" s="27">
        <f t="shared" si="17"/>
        <v>2973.96000000001</v>
      </c>
      <c r="X64" s="11" t="s">
        <v>2699</v>
      </c>
      <c r="Y64" s="11">
        <v>330.44</v>
      </c>
      <c r="Z64" s="11" t="s">
        <v>3156</v>
      </c>
      <c r="AA64" s="11">
        <v>73785661</v>
      </c>
      <c r="AB64" s="11"/>
    </row>
    <row r="65" s="3" customFormat="1" ht="45" outlineLevel="2" spans="1:28">
      <c r="A65" s="10">
        <v>58</v>
      </c>
      <c r="B65" s="11" t="s">
        <v>1029</v>
      </c>
      <c r="C65" s="11" t="s">
        <v>2526</v>
      </c>
      <c r="D65" s="11" t="s">
        <v>3157</v>
      </c>
      <c r="E65" s="11" t="s">
        <v>3158</v>
      </c>
      <c r="F65" s="13" t="s">
        <v>3159</v>
      </c>
      <c r="G65" s="13" t="s">
        <v>3160</v>
      </c>
      <c r="H65" s="13" t="s">
        <v>3161</v>
      </c>
      <c r="I65" s="13" t="s">
        <v>3162</v>
      </c>
      <c r="J65" s="11" t="s">
        <v>3163</v>
      </c>
      <c r="K65" s="11" t="s">
        <v>3164</v>
      </c>
      <c r="L65" s="11" t="s">
        <v>3158</v>
      </c>
      <c r="M65" s="156" t="s">
        <v>3165</v>
      </c>
      <c r="N65" s="27">
        <v>1000</v>
      </c>
      <c r="O65" s="29">
        <v>45122</v>
      </c>
      <c r="P65" s="29">
        <v>45260</v>
      </c>
      <c r="Q65" s="10">
        <v>140</v>
      </c>
      <c r="R65" s="27">
        <v>90.8</v>
      </c>
      <c r="S65" s="27">
        <v>55</v>
      </c>
      <c r="T65" s="27">
        <f t="shared" si="15"/>
        <v>4994</v>
      </c>
      <c r="U65" s="27">
        <v>5.5</v>
      </c>
      <c r="V65" s="27">
        <f t="shared" si="16"/>
        <v>499.4</v>
      </c>
      <c r="W65" s="27">
        <f t="shared" si="17"/>
        <v>4494.6</v>
      </c>
      <c r="X65" s="11" t="s">
        <v>2709</v>
      </c>
      <c r="Y65" s="10">
        <v>499.4</v>
      </c>
      <c r="Z65" s="11" t="s">
        <v>3166</v>
      </c>
      <c r="AA65" s="11">
        <v>95787677</v>
      </c>
      <c r="AB65" s="11"/>
    </row>
    <row r="66" s="3" customFormat="1" ht="45" outlineLevel="2" spans="1:28">
      <c r="A66" s="10">
        <v>59</v>
      </c>
      <c r="B66" s="11" t="s">
        <v>1029</v>
      </c>
      <c r="C66" s="11" t="s">
        <v>2526</v>
      </c>
      <c r="D66" s="11" t="s">
        <v>3167</v>
      </c>
      <c r="E66" s="11" t="s">
        <v>3168</v>
      </c>
      <c r="F66" s="13" t="s">
        <v>3169</v>
      </c>
      <c r="G66" s="11" t="s">
        <v>3170</v>
      </c>
      <c r="H66" s="13" t="s">
        <v>1359</v>
      </c>
      <c r="I66" s="10" t="s">
        <v>3171</v>
      </c>
      <c r="J66" s="11" t="s">
        <v>3172</v>
      </c>
      <c r="K66" s="11" t="s">
        <v>3173</v>
      </c>
      <c r="L66" s="11" t="s">
        <v>3168</v>
      </c>
      <c r="M66" s="156" t="s">
        <v>3174</v>
      </c>
      <c r="N66" s="27">
        <v>1000</v>
      </c>
      <c r="O66" s="29">
        <v>45122</v>
      </c>
      <c r="P66" s="29">
        <v>45260</v>
      </c>
      <c r="Q66" s="10">
        <v>516</v>
      </c>
      <c r="R66" s="27">
        <v>80.5</v>
      </c>
      <c r="S66" s="27">
        <v>55</v>
      </c>
      <c r="T66" s="27">
        <f t="shared" si="15"/>
        <v>4427.5</v>
      </c>
      <c r="U66" s="27">
        <v>5.5</v>
      </c>
      <c r="V66" s="27">
        <f t="shared" si="16"/>
        <v>442.75</v>
      </c>
      <c r="W66" s="27">
        <f t="shared" si="17"/>
        <v>3984.75</v>
      </c>
      <c r="X66" s="11" t="s">
        <v>2699</v>
      </c>
      <c r="Y66" s="11">
        <v>442.75</v>
      </c>
      <c r="Z66" s="11" t="s">
        <v>3175</v>
      </c>
      <c r="AA66" s="11">
        <v>21753057</v>
      </c>
      <c r="AB66" s="11"/>
    </row>
    <row r="67" s="3" customFormat="1" ht="45" outlineLevel="2" spans="1:28">
      <c r="A67" s="10">
        <v>60</v>
      </c>
      <c r="B67" s="11" t="s">
        <v>1029</v>
      </c>
      <c r="C67" s="11" t="s">
        <v>2526</v>
      </c>
      <c r="D67" s="11" t="s">
        <v>3176</v>
      </c>
      <c r="E67" s="11" t="s">
        <v>3177</v>
      </c>
      <c r="F67" s="13" t="s">
        <v>3178</v>
      </c>
      <c r="G67" s="13" t="s">
        <v>3179</v>
      </c>
      <c r="H67" s="13" t="s">
        <v>1419</v>
      </c>
      <c r="I67" s="13" t="s">
        <v>3180</v>
      </c>
      <c r="J67" s="11" t="s">
        <v>3181</v>
      </c>
      <c r="K67" s="11" t="s">
        <v>3182</v>
      </c>
      <c r="L67" s="11" t="s">
        <v>3177</v>
      </c>
      <c r="M67" s="156" t="s">
        <v>3183</v>
      </c>
      <c r="N67" s="27">
        <v>1000</v>
      </c>
      <c r="O67" s="29">
        <v>45122</v>
      </c>
      <c r="P67" s="29">
        <v>45260</v>
      </c>
      <c r="Q67" s="10">
        <v>104</v>
      </c>
      <c r="R67" s="27">
        <v>31.4</v>
      </c>
      <c r="S67" s="27">
        <v>55</v>
      </c>
      <c r="T67" s="27">
        <f t="shared" si="15"/>
        <v>1727</v>
      </c>
      <c r="U67" s="27">
        <v>5.5</v>
      </c>
      <c r="V67" s="27">
        <f t="shared" si="16"/>
        <v>172.7</v>
      </c>
      <c r="W67" s="27">
        <f t="shared" si="17"/>
        <v>1554.3</v>
      </c>
      <c r="X67" s="11" t="s">
        <v>1229</v>
      </c>
      <c r="Y67" s="11">
        <v>172.7</v>
      </c>
      <c r="Z67" s="11" t="s">
        <v>3184</v>
      </c>
      <c r="AA67" s="11">
        <v>34626045</v>
      </c>
      <c r="AB67" s="11"/>
    </row>
    <row r="68" s="3" customFormat="1" ht="45" outlineLevel="2" spans="1:28">
      <c r="A68" s="10">
        <v>61</v>
      </c>
      <c r="B68" s="11" t="s">
        <v>1029</v>
      </c>
      <c r="C68" s="11" t="s">
        <v>2526</v>
      </c>
      <c r="D68" s="11" t="s">
        <v>3185</v>
      </c>
      <c r="E68" s="11" t="s">
        <v>3186</v>
      </c>
      <c r="F68" s="13" t="s">
        <v>3187</v>
      </c>
      <c r="G68" s="13" t="s">
        <v>3188</v>
      </c>
      <c r="H68" s="13" t="s">
        <v>3189</v>
      </c>
      <c r="I68" s="13" t="s">
        <v>3190</v>
      </c>
      <c r="J68" s="11" t="s">
        <v>3191</v>
      </c>
      <c r="K68" s="11" t="s">
        <v>3192</v>
      </c>
      <c r="L68" s="11" t="s">
        <v>3186</v>
      </c>
      <c r="M68" s="156" t="s">
        <v>3193</v>
      </c>
      <c r="N68" s="27">
        <v>1000</v>
      </c>
      <c r="O68" s="29">
        <v>45122</v>
      </c>
      <c r="P68" s="29">
        <v>45260</v>
      </c>
      <c r="Q68" s="10">
        <v>1180</v>
      </c>
      <c r="R68" s="27">
        <v>199.35</v>
      </c>
      <c r="S68" s="27">
        <v>55</v>
      </c>
      <c r="T68" s="27">
        <f t="shared" si="15"/>
        <v>10964.25</v>
      </c>
      <c r="U68" s="27">
        <v>5.5</v>
      </c>
      <c r="V68" s="27">
        <f t="shared" si="16"/>
        <v>1096.425</v>
      </c>
      <c r="W68" s="27">
        <f t="shared" si="17"/>
        <v>9867.825</v>
      </c>
      <c r="X68" s="11" t="s">
        <v>2709</v>
      </c>
      <c r="Y68" s="11">
        <v>1097</v>
      </c>
      <c r="Z68" s="11" t="s">
        <v>3194</v>
      </c>
      <c r="AA68" s="11">
        <v>70317069</v>
      </c>
      <c r="AB68" s="11"/>
    </row>
    <row r="69" s="3" customFormat="1" ht="22.5" outlineLevel="1" spans="1:28">
      <c r="A69" s="10"/>
      <c r="B69" s="17" t="s">
        <v>3195</v>
      </c>
      <c r="C69" s="11"/>
      <c r="D69" s="11"/>
      <c r="E69" s="11"/>
      <c r="F69" s="13"/>
      <c r="G69" s="13"/>
      <c r="H69" s="13"/>
      <c r="I69" s="13"/>
      <c r="J69" s="11"/>
      <c r="K69" s="11"/>
      <c r="L69" s="11"/>
      <c r="M69" s="11"/>
      <c r="N69" s="27"/>
      <c r="O69" s="29"/>
      <c r="P69" s="29"/>
      <c r="Q69" s="10">
        <f>SUBTOTAL(9,Q60:Q68)</f>
        <v>3055</v>
      </c>
      <c r="R69" s="27">
        <f>SUBTOTAL(9,R60:R68)</f>
        <v>843.79</v>
      </c>
      <c r="S69" s="27"/>
      <c r="T69" s="27">
        <f>SUBTOTAL(9,T60:T68)</f>
        <v>46408.45</v>
      </c>
      <c r="U69" s="27"/>
      <c r="V69" s="27">
        <f>SUBTOTAL(9,V60:V68)</f>
        <v>4640.845</v>
      </c>
      <c r="W69" s="27">
        <f>SUBTOTAL(9,W60:W68)</f>
        <v>41767.605</v>
      </c>
      <c r="X69" s="11"/>
      <c r="Y69" s="11"/>
      <c r="Z69" s="11"/>
      <c r="AA69" s="11"/>
      <c r="AB69" s="11"/>
    </row>
    <row r="70" s="3" customFormat="1" ht="45" outlineLevel="2" spans="1:28">
      <c r="A70" s="10">
        <v>62</v>
      </c>
      <c r="B70" s="11" t="s">
        <v>143</v>
      </c>
      <c r="C70" s="11" t="s">
        <v>2526</v>
      </c>
      <c r="D70" s="11" t="s">
        <v>3196</v>
      </c>
      <c r="E70" s="11" t="s">
        <v>3197</v>
      </c>
      <c r="F70" s="15" t="s">
        <v>3198</v>
      </c>
      <c r="G70" s="15" t="s">
        <v>3199</v>
      </c>
      <c r="H70" s="15" t="s">
        <v>3200</v>
      </c>
      <c r="I70" s="13" t="s">
        <v>3201</v>
      </c>
      <c r="J70" s="11" t="s">
        <v>3202</v>
      </c>
      <c r="K70" s="11" t="s">
        <v>3203</v>
      </c>
      <c r="L70" s="11" t="s">
        <v>3197</v>
      </c>
      <c r="M70" s="156" t="s">
        <v>3204</v>
      </c>
      <c r="N70" s="27">
        <v>1000</v>
      </c>
      <c r="O70" s="29">
        <v>45122</v>
      </c>
      <c r="P70" s="29">
        <v>45260</v>
      </c>
      <c r="Q70" s="11">
        <v>78</v>
      </c>
      <c r="R70" s="27">
        <v>45.4</v>
      </c>
      <c r="S70" s="27">
        <v>55</v>
      </c>
      <c r="T70" s="27">
        <f t="shared" ref="T70:T78" si="18">S70*R70</f>
        <v>2497</v>
      </c>
      <c r="U70" s="27">
        <v>5.5</v>
      </c>
      <c r="V70" s="27">
        <f t="shared" ref="V70:V78" si="19">R70*U70</f>
        <v>249.7</v>
      </c>
      <c r="W70" s="27">
        <f t="shared" ref="W70:W78" si="20">T70-V70</f>
        <v>2247.3</v>
      </c>
      <c r="X70" s="11" t="s">
        <v>1229</v>
      </c>
      <c r="Y70" s="11">
        <v>249.7</v>
      </c>
      <c r="Z70" s="11" t="s">
        <v>3205</v>
      </c>
      <c r="AA70" s="11">
        <v>92718047</v>
      </c>
      <c r="AB70" s="11"/>
    </row>
    <row r="71" s="3" customFormat="1" ht="45" outlineLevel="2" spans="1:28">
      <c r="A71" s="10">
        <v>63</v>
      </c>
      <c r="B71" s="11" t="s">
        <v>143</v>
      </c>
      <c r="C71" s="11" t="s">
        <v>2526</v>
      </c>
      <c r="D71" s="11" t="s">
        <v>3206</v>
      </c>
      <c r="E71" s="11" t="s">
        <v>3207</v>
      </c>
      <c r="F71" s="15" t="s">
        <v>3208</v>
      </c>
      <c r="G71" s="15" t="s">
        <v>3209</v>
      </c>
      <c r="H71" s="15" t="s">
        <v>3210</v>
      </c>
      <c r="I71" s="13" t="s">
        <v>3211</v>
      </c>
      <c r="J71" s="11" t="s">
        <v>3212</v>
      </c>
      <c r="K71" s="11" t="s">
        <v>3213</v>
      </c>
      <c r="L71" s="11" t="s">
        <v>3207</v>
      </c>
      <c r="M71" s="156" t="s">
        <v>3214</v>
      </c>
      <c r="N71" s="27">
        <v>1000</v>
      </c>
      <c r="O71" s="29">
        <v>45122</v>
      </c>
      <c r="P71" s="29">
        <v>45260</v>
      </c>
      <c r="Q71" s="10">
        <v>4</v>
      </c>
      <c r="R71" s="27">
        <v>1.8</v>
      </c>
      <c r="S71" s="27">
        <v>55</v>
      </c>
      <c r="T71" s="27">
        <f t="shared" si="18"/>
        <v>99</v>
      </c>
      <c r="U71" s="27">
        <v>5.5</v>
      </c>
      <c r="V71" s="27">
        <f t="shared" si="19"/>
        <v>9.9</v>
      </c>
      <c r="W71" s="27">
        <f t="shared" si="20"/>
        <v>89.1</v>
      </c>
      <c r="X71" s="11" t="s">
        <v>1229</v>
      </c>
      <c r="Y71" s="27">
        <v>9.9</v>
      </c>
      <c r="Z71" s="11" t="s">
        <v>3215</v>
      </c>
      <c r="AA71" s="11">
        <v>35458043</v>
      </c>
      <c r="AB71" s="11"/>
    </row>
    <row r="72" s="3" customFormat="1" ht="45" outlineLevel="2" spans="1:28">
      <c r="A72" s="10">
        <v>64</v>
      </c>
      <c r="B72" s="11" t="s">
        <v>143</v>
      </c>
      <c r="C72" s="11" t="s">
        <v>2526</v>
      </c>
      <c r="D72" s="11" t="s">
        <v>3216</v>
      </c>
      <c r="E72" s="11" t="s">
        <v>3217</v>
      </c>
      <c r="F72" s="13" t="s">
        <v>3218</v>
      </c>
      <c r="G72" s="13" t="s">
        <v>3219</v>
      </c>
      <c r="H72" s="13" t="s">
        <v>1575</v>
      </c>
      <c r="I72" s="13" t="s">
        <v>3220</v>
      </c>
      <c r="J72" s="11" t="s">
        <v>3221</v>
      </c>
      <c r="K72" s="11" t="s">
        <v>3222</v>
      </c>
      <c r="L72" s="11" t="s">
        <v>3217</v>
      </c>
      <c r="M72" s="156" t="s">
        <v>3223</v>
      </c>
      <c r="N72" s="27">
        <v>1000</v>
      </c>
      <c r="O72" s="29">
        <v>45122</v>
      </c>
      <c r="P72" s="29">
        <v>45260</v>
      </c>
      <c r="Q72" s="11">
        <v>114</v>
      </c>
      <c r="R72" s="27">
        <v>74.24</v>
      </c>
      <c r="S72" s="27">
        <v>55</v>
      </c>
      <c r="T72" s="27">
        <f t="shared" si="18"/>
        <v>4083.2</v>
      </c>
      <c r="U72" s="27">
        <v>5.5</v>
      </c>
      <c r="V72" s="27">
        <f t="shared" si="19"/>
        <v>408.32</v>
      </c>
      <c r="W72" s="27">
        <f t="shared" si="20"/>
        <v>3674.88</v>
      </c>
      <c r="X72" s="11" t="s">
        <v>2699</v>
      </c>
      <c r="Y72" s="11">
        <v>408.32</v>
      </c>
      <c r="Z72" s="11" t="s">
        <v>3224</v>
      </c>
      <c r="AA72" s="11">
        <v>83989052</v>
      </c>
      <c r="AB72" s="11"/>
    </row>
    <row r="73" s="3" customFormat="1" ht="45" outlineLevel="2" spans="1:28">
      <c r="A73" s="10">
        <v>65</v>
      </c>
      <c r="B73" s="11" t="s">
        <v>143</v>
      </c>
      <c r="C73" s="11" t="s">
        <v>2526</v>
      </c>
      <c r="D73" s="11" t="s">
        <v>3225</v>
      </c>
      <c r="E73" s="11" t="s">
        <v>3226</v>
      </c>
      <c r="F73" s="13" t="s">
        <v>3227</v>
      </c>
      <c r="G73" s="13" t="s">
        <v>3228</v>
      </c>
      <c r="H73" s="13" t="s">
        <v>3200</v>
      </c>
      <c r="I73" s="13" t="s">
        <v>875</v>
      </c>
      <c r="J73" s="11" t="s">
        <v>3229</v>
      </c>
      <c r="K73" s="11" t="s">
        <v>3230</v>
      </c>
      <c r="L73" s="11" t="s">
        <v>3226</v>
      </c>
      <c r="M73" s="156" t="s">
        <v>3231</v>
      </c>
      <c r="N73" s="27">
        <v>1000</v>
      </c>
      <c r="O73" s="29">
        <v>45122</v>
      </c>
      <c r="P73" s="29">
        <v>45260</v>
      </c>
      <c r="Q73" s="11">
        <v>9</v>
      </c>
      <c r="R73" s="27">
        <v>14.98</v>
      </c>
      <c r="S73" s="27">
        <v>55</v>
      </c>
      <c r="T73" s="27">
        <f t="shared" si="18"/>
        <v>823.9</v>
      </c>
      <c r="U73" s="27">
        <v>5.5</v>
      </c>
      <c r="V73" s="27">
        <f t="shared" si="19"/>
        <v>82.39</v>
      </c>
      <c r="W73" s="27">
        <f t="shared" si="20"/>
        <v>741.51</v>
      </c>
      <c r="X73" s="11" t="s">
        <v>1229</v>
      </c>
      <c r="Y73" s="11">
        <v>82.39</v>
      </c>
      <c r="Z73" s="11" t="s">
        <v>3232</v>
      </c>
      <c r="AA73" s="11">
        <v>13035042</v>
      </c>
      <c r="AB73" s="11"/>
    </row>
    <row r="74" s="3" customFormat="1" ht="45" outlineLevel="2" spans="1:28">
      <c r="A74" s="10">
        <v>66</v>
      </c>
      <c r="B74" s="11" t="s">
        <v>143</v>
      </c>
      <c r="C74" s="11" t="s">
        <v>2526</v>
      </c>
      <c r="D74" s="11" t="s">
        <v>3233</v>
      </c>
      <c r="E74" s="11" t="s">
        <v>3234</v>
      </c>
      <c r="F74" s="13" t="s">
        <v>3235</v>
      </c>
      <c r="G74" s="13" t="s">
        <v>3236</v>
      </c>
      <c r="H74" s="13" t="s">
        <v>3237</v>
      </c>
      <c r="I74" s="13" t="s">
        <v>1704</v>
      </c>
      <c r="J74" s="11" t="s">
        <v>3238</v>
      </c>
      <c r="K74" s="11" t="s">
        <v>3239</v>
      </c>
      <c r="L74" s="11" t="s">
        <v>3234</v>
      </c>
      <c r="M74" s="156" t="s">
        <v>3240</v>
      </c>
      <c r="N74" s="27">
        <v>1000</v>
      </c>
      <c r="O74" s="29">
        <v>45122</v>
      </c>
      <c r="P74" s="29">
        <v>45260</v>
      </c>
      <c r="Q74" s="11">
        <v>61</v>
      </c>
      <c r="R74" s="27">
        <v>39.37</v>
      </c>
      <c r="S74" s="27">
        <v>55</v>
      </c>
      <c r="T74" s="27">
        <f t="shared" si="18"/>
        <v>2165.35</v>
      </c>
      <c r="U74" s="27">
        <v>5.5</v>
      </c>
      <c r="V74" s="27">
        <f t="shared" si="19"/>
        <v>216.535</v>
      </c>
      <c r="W74" s="27">
        <f t="shared" si="20"/>
        <v>1948.815</v>
      </c>
      <c r="X74" s="11" t="s">
        <v>1229</v>
      </c>
      <c r="Y74" s="11">
        <v>216.54</v>
      </c>
      <c r="Z74" s="11" t="s">
        <v>3241</v>
      </c>
      <c r="AA74" s="156" t="s">
        <v>3242</v>
      </c>
      <c r="AB74" s="11"/>
    </row>
    <row r="75" s="3" customFormat="1" ht="45" outlineLevel="2" spans="1:28">
      <c r="A75" s="10">
        <v>67</v>
      </c>
      <c r="B75" s="11" t="s">
        <v>143</v>
      </c>
      <c r="C75" s="11" t="s">
        <v>2526</v>
      </c>
      <c r="D75" s="11" t="s">
        <v>3243</v>
      </c>
      <c r="E75" s="11" t="s">
        <v>3244</v>
      </c>
      <c r="F75" s="13" t="s">
        <v>3245</v>
      </c>
      <c r="G75" s="13" t="s">
        <v>3246</v>
      </c>
      <c r="H75" s="13" t="s">
        <v>1814</v>
      </c>
      <c r="I75" s="13" t="s">
        <v>3247</v>
      </c>
      <c r="J75" s="11" t="s">
        <v>3248</v>
      </c>
      <c r="K75" s="11" t="s">
        <v>3249</v>
      </c>
      <c r="L75" s="11" t="s">
        <v>3244</v>
      </c>
      <c r="M75" s="156" t="s">
        <v>3250</v>
      </c>
      <c r="N75" s="27">
        <v>1000</v>
      </c>
      <c r="O75" s="29">
        <v>45122</v>
      </c>
      <c r="P75" s="29">
        <v>45260</v>
      </c>
      <c r="Q75" s="11">
        <v>30</v>
      </c>
      <c r="R75" s="27">
        <v>21.95</v>
      </c>
      <c r="S75" s="27">
        <v>55</v>
      </c>
      <c r="T75" s="27">
        <f t="shared" si="18"/>
        <v>1207.25</v>
      </c>
      <c r="U75" s="27">
        <v>5.5</v>
      </c>
      <c r="V75" s="27">
        <f t="shared" si="19"/>
        <v>120.725</v>
      </c>
      <c r="W75" s="27">
        <f t="shared" si="20"/>
        <v>1086.525</v>
      </c>
      <c r="X75" s="11" t="s">
        <v>1229</v>
      </c>
      <c r="Y75" s="11">
        <v>120.73</v>
      </c>
      <c r="Z75" s="11" t="s">
        <v>3251</v>
      </c>
      <c r="AA75" s="11">
        <v>31724046</v>
      </c>
      <c r="AB75" s="11"/>
    </row>
    <row r="76" s="3" customFormat="1" ht="45" outlineLevel="2" spans="1:28">
      <c r="A76" s="10">
        <v>68</v>
      </c>
      <c r="B76" s="11" t="s">
        <v>143</v>
      </c>
      <c r="C76" s="11" t="s">
        <v>2526</v>
      </c>
      <c r="D76" s="11" t="s">
        <v>3252</v>
      </c>
      <c r="E76" s="11" t="s">
        <v>3253</v>
      </c>
      <c r="F76" s="13" t="s">
        <v>3254</v>
      </c>
      <c r="G76" s="13" t="s">
        <v>3255</v>
      </c>
      <c r="H76" s="13" t="s">
        <v>3256</v>
      </c>
      <c r="I76" s="13" t="s">
        <v>432</v>
      </c>
      <c r="J76" s="11" t="s">
        <v>3257</v>
      </c>
      <c r="K76" s="11" t="s">
        <v>3258</v>
      </c>
      <c r="L76" s="11" t="s">
        <v>3253</v>
      </c>
      <c r="M76" s="156" t="s">
        <v>3259</v>
      </c>
      <c r="N76" s="27">
        <v>1000</v>
      </c>
      <c r="O76" s="29">
        <v>45122</v>
      </c>
      <c r="P76" s="29">
        <v>45260</v>
      </c>
      <c r="Q76" s="11">
        <v>37</v>
      </c>
      <c r="R76" s="27">
        <v>14.7</v>
      </c>
      <c r="S76" s="27">
        <v>55</v>
      </c>
      <c r="T76" s="27">
        <f t="shared" si="18"/>
        <v>808.5</v>
      </c>
      <c r="U76" s="27">
        <v>5.5</v>
      </c>
      <c r="V76" s="27">
        <f t="shared" si="19"/>
        <v>80.85</v>
      </c>
      <c r="W76" s="27">
        <f t="shared" si="20"/>
        <v>727.65</v>
      </c>
      <c r="X76" s="11" t="s">
        <v>1229</v>
      </c>
      <c r="Y76" s="11">
        <v>80.85</v>
      </c>
      <c r="Z76" s="11" t="s">
        <v>3260</v>
      </c>
      <c r="AA76" s="156" t="s">
        <v>3261</v>
      </c>
      <c r="AB76" s="11"/>
    </row>
    <row r="77" s="3" customFormat="1" ht="45" outlineLevel="2" spans="1:28">
      <c r="A77" s="10">
        <v>69</v>
      </c>
      <c r="B77" s="11" t="s">
        <v>143</v>
      </c>
      <c r="C77" s="11" t="s">
        <v>2526</v>
      </c>
      <c r="D77" s="11" t="s">
        <v>3262</v>
      </c>
      <c r="E77" s="11" t="s">
        <v>3263</v>
      </c>
      <c r="F77" s="15" t="s">
        <v>3264</v>
      </c>
      <c r="G77" s="15" t="s">
        <v>3265</v>
      </c>
      <c r="H77" s="15" t="s">
        <v>3266</v>
      </c>
      <c r="I77" s="13" t="s">
        <v>3267</v>
      </c>
      <c r="J77" s="11" t="s">
        <v>3268</v>
      </c>
      <c r="K77" s="11" t="s">
        <v>3269</v>
      </c>
      <c r="L77" s="11" t="s">
        <v>3263</v>
      </c>
      <c r="M77" s="156" t="s">
        <v>3270</v>
      </c>
      <c r="N77" s="27">
        <v>1000</v>
      </c>
      <c r="O77" s="29">
        <v>45122</v>
      </c>
      <c r="P77" s="29">
        <v>45260</v>
      </c>
      <c r="Q77" s="11">
        <v>496</v>
      </c>
      <c r="R77" s="27">
        <v>107.69</v>
      </c>
      <c r="S77" s="27">
        <v>55</v>
      </c>
      <c r="T77" s="27">
        <f t="shared" si="18"/>
        <v>5922.95</v>
      </c>
      <c r="U77" s="27">
        <v>5.5</v>
      </c>
      <c r="V77" s="27">
        <f t="shared" si="19"/>
        <v>592.295</v>
      </c>
      <c r="W77" s="27">
        <f t="shared" si="20"/>
        <v>5330.655</v>
      </c>
      <c r="X77" s="11" t="s">
        <v>1229</v>
      </c>
      <c r="Y77" s="11">
        <v>592.3</v>
      </c>
      <c r="Z77" s="11" t="s">
        <v>3271</v>
      </c>
      <c r="AA77" s="156" t="s">
        <v>3272</v>
      </c>
      <c r="AB77" s="11"/>
    </row>
    <row r="78" s="3" customFormat="1" ht="45" outlineLevel="2" spans="1:28">
      <c r="A78" s="10">
        <v>70</v>
      </c>
      <c r="B78" s="11" t="s">
        <v>143</v>
      </c>
      <c r="C78" s="11" t="s">
        <v>2526</v>
      </c>
      <c r="D78" s="11" t="s">
        <v>3273</v>
      </c>
      <c r="E78" s="11" t="s">
        <v>3274</v>
      </c>
      <c r="F78" s="32" t="s">
        <v>3275</v>
      </c>
      <c r="G78" s="11" t="s">
        <v>3276</v>
      </c>
      <c r="H78" s="11" t="s">
        <v>3277</v>
      </c>
      <c r="I78" s="13" t="s">
        <v>875</v>
      </c>
      <c r="J78" s="11" t="s">
        <v>3278</v>
      </c>
      <c r="K78" s="11" t="s">
        <v>3279</v>
      </c>
      <c r="L78" s="11" t="s">
        <v>3274</v>
      </c>
      <c r="M78" s="156" t="s">
        <v>3280</v>
      </c>
      <c r="N78" s="27">
        <v>1000</v>
      </c>
      <c r="O78" s="29">
        <v>45122</v>
      </c>
      <c r="P78" s="29">
        <v>45260</v>
      </c>
      <c r="Q78" s="11">
        <v>16</v>
      </c>
      <c r="R78" s="27">
        <v>14.33</v>
      </c>
      <c r="S78" s="27">
        <v>55</v>
      </c>
      <c r="T78" s="27">
        <f t="shared" si="18"/>
        <v>788.15</v>
      </c>
      <c r="U78" s="27">
        <v>5.5</v>
      </c>
      <c r="V78" s="27">
        <f t="shared" si="19"/>
        <v>78.815</v>
      </c>
      <c r="W78" s="27">
        <f t="shared" si="20"/>
        <v>709.335</v>
      </c>
      <c r="X78" s="11" t="s">
        <v>3281</v>
      </c>
      <c r="Y78" s="11" t="s">
        <v>3282</v>
      </c>
      <c r="Z78" s="11" t="s">
        <v>3283</v>
      </c>
      <c r="AA78" s="11" t="s">
        <v>3284</v>
      </c>
      <c r="AB78" s="11"/>
    </row>
    <row r="79" s="3" customFormat="1" ht="22.5" outlineLevel="1" spans="1:28">
      <c r="A79" s="10"/>
      <c r="B79" s="17" t="s">
        <v>3285</v>
      </c>
      <c r="C79" s="11"/>
      <c r="D79" s="11"/>
      <c r="E79" s="11"/>
      <c r="F79" s="32"/>
      <c r="G79" s="11"/>
      <c r="H79" s="11"/>
      <c r="I79" s="13"/>
      <c r="J79" s="11"/>
      <c r="K79" s="11"/>
      <c r="L79" s="11"/>
      <c r="M79" s="11"/>
      <c r="N79" s="27"/>
      <c r="O79" s="29"/>
      <c r="P79" s="29"/>
      <c r="Q79" s="11">
        <f>SUBTOTAL(9,Q70:Q78)</f>
        <v>845</v>
      </c>
      <c r="R79" s="27">
        <f>SUBTOTAL(9,R70:R78)</f>
        <v>334.46</v>
      </c>
      <c r="S79" s="27"/>
      <c r="T79" s="27">
        <f>SUBTOTAL(9,T70:T78)</f>
        <v>18395.3</v>
      </c>
      <c r="U79" s="27"/>
      <c r="V79" s="27">
        <f>SUBTOTAL(9,V70:V78)</f>
        <v>1839.53</v>
      </c>
      <c r="W79" s="27">
        <f>SUBTOTAL(9,W70:W78)</f>
        <v>16555.77</v>
      </c>
      <c r="X79" s="11"/>
      <c r="Y79" s="11"/>
      <c r="Z79" s="11"/>
      <c r="AA79" s="11"/>
      <c r="AB79" s="11"/>
    </row>
    <row r="80" s="3" customFormat="1" ht="45" outlineLevel="2" spans="1:28">
      <c r="A80" s="10">
        <v>71</v>
      </c>
      <c r="B80" s="11" t="s">
        <v>2330</v>
      </c>
      <c r="C80" s="11" t="s">
        <v>2526</v>
      </c>
      <c r="D80" s="11" t="s">
        <v>3286</v>
      </c>
      <c r="E80" s="11" t="s">
        <v>3287</v>
      </c>
      <c r="F80" s="13" t="s">
        <v>3288</v>
      </c>
      <c r="G80" s="13" t="s">
        <v>3289</v>
      </c>
      <c r="H80" s="13" t="s">
        <v>2334</v>
      </c>
      <c r="I80" s="35" t="s">
        <v>3290</v>
      </c>
      <c r="J80" s="11" t="s">
        <v>3291</v>
      </c>
      <c r="K80" s="11" t="s">
        <v>3292</v>
      </c>
      <c r="L80" s="11" t="s">
        <v>3287</v>
      </c>
      <c r="M80" s="156" t="s">
        <v>3293</v>
      </c>
      <c r="N80" s="27">
        <v>1000</v>
      </c>
      <c r="O80" s="29">
        <v>45122</v>
      </c>
      <c r="P80" s="29">
        <v>45260</v>
      </c>
      <c r="Q80" s="36">
        <v>31</v>
      </c>
      <c r="R80" s="27">
        <v>21.13</v>
      </c>
      <c r="S80" s="27">
        <v>55</v>
      </c>
      <c r="T80" s="27">
        <f>S80*R80</f>
        <v>1162.15</v>
      </c>
      <c r="U80" s="27">
        <v>5.5</v>
      </c>
      <c r="V80" s="27">
        <f>R80*U80</f>
        <v>116.215</v>
      </c>
      <c r="W80" s="27">
        <f>T80-V80</f>
        <v>1045.935</v>
      </c>
      <c r="X80" s="11" t="s">
        <v>3294</v>
      </c>
      <c r="Y80" s="11" t="s">
        <v>3295</v>
      </c>
      <c r="Z80" s="11" t="s">
        <v>3296</v>
      </c>
      <c r="AA80" s="11" t="s">
        <v>3297</v>
      </c>
      <c r="AB80" s="11"/>
    </row>
    <row r="81" s="3" customFormat="1" ht="45" outlineLevel="2" spans="1:28">
      <c r="A81" s="10">
        <v>72</v>
      </c>
      <c r="B81" s="11" t="s">
        <v>2330</v>
      </c>
      <c r="C81" s="11" t="s">
        <v>2526</v>
      </c>
      <c r="D81" s="11" t="s">
        <v>3298</v>
      </c>
      <c r="E81" s="11" t="s">
        <v>3299</v>
      </c>
      <c r="F81" s="13" t="s">
        <v>3300</v>
      </c>
      <c r="G81" s="13" t="s">
        <v>3301</v>
      </c>
      <c r="H81" s="13" t="s">
        <v>3302</v>
      </c>
      <c r="I81" s="10" t="s">
        <v>3303</v>
      </c>
      <c r="J81" s="11" t="s">
        <v>3304</v>
      </c>
      <c r="K81" s="11" t="s">
        <v>3305</v>
      </c>
      <c r="L81" s="11" t="s">
        <v>3299</v>
      </c>
      <c r="M81" s="156" t="s">
        <v>3306</v>
      </c>
      <c r="N81" s="27">
        <v>1000</v>
      </c>
      <c r="O81" s="29">
        <v>45122</v>
      </c>
      <c r="P81" s="29">
        <v>45260</v>
      </c>
      <c r="Q81" s="36">
        <v>9</v>
      </c>
      <c r="R81" s="27">
        <v>5.6</v>
      </c>
      <c r="S81" s="27">
        <v>55</v>
      </c>
      <c r="T81" s="27">
        <f>S81*R81</f>
        <v>308</v>
      </c>
      <c r="U81" s="27">
        <v>5.5</v>
      </c>
      <c r="V81" s="27">
        <f>R81*U81</f>
        <v>30.8</v>
      </c>
      <c r="W81" s="27">
        <f>T81-V81</f>
        <v>277.2</v>
      </c>
      <c r="X81" s="11" t="s">
        <v>1229</v>
      </c>
      <c r="Y81" s="11">
        <v>30.8</v>
      </c>
      <c r="Z81" s="11" t="s">
        <v>3307</v>
      </c>
      <c r="AA81" s="11">
        <v>71722649</v>
      </c>
      <c r="AB81" s="11"/>
    </row>
    <row r="82" s="3" customFormat="1" ht="45" outlineLevel="2" spans="1:28">
      <c r="A82" s="10">
        <v>73</v>
      </c>
      <c r="B82" s="11" t="s">
        <v>2330</v>
      </c>
      <c r="C82" s="11" t="s">
        <v>2526</v>
      </c>
      <c r="D82" s="11" t="s">
        <v>3308</v>
      </c>
      <c r="E82" s="11" t="s">
        <v>3309</v>
      </c>
      <c r="F82" s="13" t="s">
        <v>3310</v>
      </c>
      <c r="G82" s="13" t="s">
        <v>3311</v>
      </c>
      <c r="H82" s="13" t="s">
        <v>3312</v>
      </c>
      <c r="I82" s="13" t="s">
        <v>3313</v>
      </c>
      <c r="J82" s="11" t="s">
        <v>3314</v>
      </c>
      <c r="K82" s="11" t="s">
        <v>3315</v>
      </c>
      <c r="L82" s="11" t="s">
        <v>3309</v>
      </c>
      <c r="M82" s="156" t="s">
        <v>3316</v>
      </c>
      <c r="N82" s="27">
        <v>1000</v>
      </c>
      <c r="O82" s="29">
        <v>45122</v>
      </c>
      <c r="P82" s="29">
        <v>45260</v>
      </c>
      <c r="Q82" s="36">
        <v>62</v>
      </c>
      <c r="R82" s="27">
        <v>40.25</v>
      </c>
      <c r="S82" s="27">
        <v>55</v>
      </c>
      <c r="T82" s="27">
        <f>S82*R82</f>
        <v>2213.75</v>
      </c>
      <c r="U82" s="27">
        <v>5.5</v>
      </c>
      <c r="V82" s="27">
        <f>R82*U82</f>
        <v>221.375</v>
      </c>
      <c r="W82" s="27">
        <f>T82-V82</f>
        <v>1992.375</v>
      </c>
      <c r="X82" s="11" t="s">
        <v>2709</v>
      </c>
      <c r="Y82" s="11">
        <v>221.38</v>
      </c>
      <c r="Z82" s="11" t="s">
        <v>3317</v>
      </c>
      <c r="AA82" s="11">
        <v>10162681</v>
      </c>
      <c r="AB82" s="11"/>
    </row>
    <row r="83" s="3" customFormat="1" ht="45" outlineLevel="2" spans="1:28">
      <c r="A83" s="10">
        <v>74</v>
      </c>
      <c r="B83" s="11" t="s">
        <v>2330</v>
      </c>
      <c r="C83" s="11" t="s">
        <v>2526</v>
      </c>
      <c r="D83" s="11" t="s">
        <v>3318</v>
      </c>
      <c r="E83" s="11" t="s">
        <v>3319</v>
      </c>
      <c r="F83" s="13" t="s">
        <v>3320</v>
      </c>
      <c r="G83" s="13" t="s">
        <v>3321</v>
      </c>
      <c r="H83" s="13" t="s">
        <v>3322</v>
      </c>
      <c r="I83" s="13" t="s">
        <v>3323</v>
      </c>
      <c r="J83" s="11" t="s">
        <v>3324</v>
      </c>
      <c r="K83" s="11" t="s">
        <v>3325</v>
      </c>
      <c r="L83" s="11" t="s">
        <v>3319</v>
      </c>
      <c r="M83" s="156" t="s">
        <v>3326</v>
      </c>
      <c r="N83" s="27">
        <v>1000</v>
      </c>
      <c r="O83" s="29">
        <v>45122</v>
      </c>
      <c r="P83" s="29">
        <v>45260</v>
      </c>
      <c r="Q83" s="36">
        <v>738</v>
      </c>
      <c r="R83" s="27">
        <v>355.75</v>
      </c>
      <c r="S83" s="27">
        <v>55</v>
      </c>
      <c r="T83" s="27">
        <f t="shared" ref="T83:T92" si="21">S83*R83</f>
        <v>19566.25</v>
      </c>
      <c r="U83" s="27">
        <v>5.5</v>
      </c>
      <c r="V83" s="27">
        <f t="shared" ref="V83:V92" si="22">R83*U83</f>
        <v>1956.625</v>
      </c>
      <c r="W83" s="27">
        <f t="shared" ref="W83:W92" si="23">T83-V83</f>
        <v>17609.625</v>
      </c>
      <c r="X83" s="11" t="s">
        <v>195</v>
      </c>
      <c r="Y83" s="11">
        <v>1956.63</v>
      </c>
      <c r="Z83" s="11" t="s">
        <v>2393</v>
      </c>
      <c r="AA83" s="11">
        <v>54214090</v>
      </c>
      <c r="AB83" s="11"/>
    </row>
    <row r="84" s="3" customFormat="1" ht="45" outlineLevel="2" spans="1:28">
      <c r="A84" s="10">
        <v>75</v>
      </c>
      <c r="B84" s="11" t="s">
        <v>2330</v>
      </c>
      <c r="C84" s="11" t="s">
        <v>2526</v>
      </c>
      <c r="D84" s="11" t="s">
        <v>3327</v>
      </c>
      <c r="E84" s="11" t="s">
        <v>3328</v>
      </c>
      <c r="F84" s="13" t="s">
        <v>3329</v>
      </c>
      <c r="G84" s="13" t="s">
        <v>3330</v>
      </c>
      <c r="H84" s="13" t="s">
        <v>3331</v>
      </c>
      <c r="I84" s="13" t="s">
        <v>1704</v>
      </c>
      <c r="J84" s="11" t="s">
        <v>3332</v>
      </c>
      <c r="K84" s="11" t="s">
        <v>3333</v>
      </c>
      <c r="L84" s="11" t="s">
        <v>3328</v>
      </c>
      <c r="M84" s="156" t="s">
        <v>3334</v>
      </c>
      <c r="N84" s="27">
        <v>1000</v>
      </c>
      <c r="O84" s="29">
        <v>45122</v>
      </c>
      <c r="P84" s="29">
        <v>45260</v>
      </c>
      <c r="Q84" s="36">
        <v>22</v>
      </c>
      <c r="R84" s="27">
        <v>14.05</v>
      </c>
      <c r="S84" s="27">
        <v>55</v>
      </c>
      <c r="T84" s="27">
        <f t="shared" si="21"/>
        <v>772.75</v>
      </c>
      <c r="U84" s="27">
        <v>5.5</v>
      </c>
      <c r="V84" s="27">
        <f t="shared" si="22"/>
        <v>77.275</v>
      </c>
      <c r="W84" s="27">
        <f t="shared" si="23"/>
        <v>695.475</v>
      </c>
      <c r="X84" s="11" t="s">
        <v>2709</v>
      </c>
      <c r="Y84" s="11">
        <v>77.28</v>
      </c>
      <c r="Z84" s="11" t="s">
        <v>3335</v>
      </c>
      <c r="AA84" s="11">
        <v>28736680</v>
      </c>
      <c r="AB84" s="11"/>
    </row>
    <row r="85" s="3" customFormat="1" ht="45" outlineLevel="2" spans="1:28">
      <c r="A85" s="10">
        <v>76</v>
      </c>
      <c r="B85" s="11" t="s">
        <v>2330</v>
      </c>
      <c r="C85" s="11" t="s">
        <v>2526</v>
      </c>
      <c r="D85" s="11" t="s">
        <v>3336</v>
      </c>
      <c r="E85" s="11" t="s">
        <v>3337</v>
      </c>
      <c r="F85" s="33" t="s">
        <v>3338</v>
      </c>
      <c r="G85" s="34" t="s">
        <v>3339</v>
      </c>
      <c r="H85" s="15" t="s">
        <v>3340</v>
      </c>
      <c r="I85" s="13" t="s">
        <v>3341</v>
      </c>
      <c r="J85" s="11" t="s">
        <v>3342</v>
      </c>
      <c r="K85" s="11" t="s">
        <v>3343</v>
      </c>
      <c r="L85" s="11" t="s">
        <v>3337</v>
      </c>
      <c r="M85" s="156" t="s">
        <v>3344</v>
      </c>
      <c r="N85" s="27">
        <v>1000</v>
      </c>
      <c r="O85" s="29">
        <v>45122</v>
      </c>
      <c r="P85" s="29">
        <v>45260</v>
      </c>
      <c r="Q85" s="37">
        <v>284</v>
      </c>
      <c r="R85" s="27">
        <v>245.4</v>
      </c>
      <c r="S85" s="27">
        <v>55</v>
      </c>
      <c r="T85" s="27">
        <f t="shared" si="21"/>
        <v>13497</v>
      </c>
      <c r="U85" s="27">
        <v>5.5</v>
      </c>
      <c r="V85" s="27">
        <f t="shared" si="22"/>
        <v>1349.7</v>
      </c>
      <c r="W85" s="27">
        <f t="shared" si="23"/>
        <v>12147.3</v>
      </c>
      <c r="X85" s="11" t="s">
        <v>3345</v>
      </c>
      <c r="Y85" s="11">
        <v>1349.7</v>
      </c>
      <c r="Z85" s="11" t="s">
        <v>3346</v>
      </c>
      <c r="AA85" s="11">
        <v>55003000</v>
      </c>
      <c r="AB85" s="11"/>
    </row>
    <row r="86" s="3" customFormat="1" ht="45" outlineLevel="2" spans="1:28">
      <c r="A86" s="10">
        <v>77</v>
      </c>
      <c r="B86" s="11" t="s">
        <v>2330</v>
      </c>
      <c r="C86" s="11" t="s">
        <v>2526</v>
      </c>
      <c r="D86" s="11" t="s">
        <v>3347</v>
      </c>
      <c r="E86" s="11" t="s">
        <v>3348</v>
      </c>
      <c r="F86" s="33" t="s">
        <v>3349</v>
      </c>
      <c r="G86" s="34" t="s">
        <v>3350</v>
      </c>
      <c r="H86" s="15" t="s">
        <v>269</v>
      </c>
      <c r="I86" s="13" t="s">
        <v>3351</v>
      </c>
      <c r="J86" s="11" t="s">
        <v>3352</v>
      </c>
      <c r="K86" s="11" t="s">
        <v>3353</v>
      </c>
      <c r="L86" s="11" t="s">
        <v>3348</v>
      </c>
      <c r="M86" s="156" t="s">
        <v>3354</v>
      </c>
      <c r="N86" s="27">
        <v>1000</v>
      </c>
      <c r="O86" s="29">
        <v>45122</v>
      </c>
      <c r="P86" s="29">
        <v>45260</v>
      </c>
      <c r="Q86" s="37">
        <v>379</v>
      </c>
      <c r="R86" s="27">
        <v>245.7</v>
      </c>
      <c r="S86" s="27">
        <v>55</v>
      </c>
      <c r="T86" s="27">
        <f t="shared" si="21"/>
        <v>13513.5</v>
      </c>
      <c r="U86" s="27">
        <v>5.5</v>
      </c>
      <c r="V86" s="27">
        <f t="shared" si="22"/>
        <v>1351.35</v>
      </c>
      <c r="W86" s="27">
        <f t="shared" si="23"/>
        <v>12162.15</v>
      </c>
      <c r="X86" s="11" t="s">
        <v>1229</v>
      </c>
      <c r="Y86" s="11">
        <v>1351.35</v>
      </c>
      <c r="Z86" s="11" t="s">
        <v>3355</v>
      </c>
      <c r="AA86" s="11">
        <v>65902652</v>
      </c>
      <c r="AB86" s="11"/>
    </row>
    <row r="87" s="3" customFormat="1" ht="45" outlineLevel="2" spans="1:28">
      <c r="A87" s="10">
        <v>78</v>
      </c>
      <c r="B87" s="11" t="s">
        <v>2330</v>
      </c>
      <c r="C87" s="11" t="s">
        <v>2526</v>
      </c>
      <c r="D87" s="11" t="s">
        <v>3356</v>
      </c>
      <c r="E87" s="11" t="s">
        <v>3357</v>
      </c>
      <c r="F87" s="13" t="s">
        <v>3358</v>
      </c>
      <c r="G87" s="13" t="s">
        <v>3359</v>
      </c>
      <c r="H87" s="13" t="s">
        <v>269</v>
      </c>
      <c r="I87" s="35" t="s">
        <v>261</v>
      </c>
      <c r="J87" s="11" t="s">
        <v>3360</v>
      </c>
      <c r="K87" s="11" t="s">
        <v>3361</v>
      </c>
      <c r="L87" s="11" t="s">
        <v>3357</v>
      </c>
      <c r="M87" s="156" t="s">
        <v>3362</v>
      </c>
      <c r="N87" s="27">
        <v>1000</v>
      </c>
      <c r="O87" s="29">
        <v>45122</v>
      </c>
      <c r="P87" s="29">
        <v>45260</v>
      </c>
      <c r="Q87" s="36">
        <v>83</v>
      </c>
      <c r="R87" s="27">
        <v>97.3</v>
      </c>
      <c r="S87" s="27">
        <v>55</v>
      </c>
      <c r="T87" s="27">
        <f t="shared" si="21"/>
        <v>5351.5</v>
      </c>
      <c r="U87" s="27">
        <v>5.5</v>
      </c>
      <c r="V87" s="27">
        <f t="shared" si="22"/>
        <v>535.15</v>
      </c>
      <c r="W87" s="27">
        <f t="shared" si="23"/>
        <v>4816.35</v>
      </c>
      <c r="X87" s="11" t="s">
        <v>3363</v>
      </c>
      <c r="Y87" s="11" t="s">
        <v>3364</v>
      </c>
      <c r="Z87" s="11" t="s">
        <v>3365</v>
      </c>
      <c r="AA87" s="11" t="s">
        <v>3366</v>
      </c>
      <c r="AB87" s="11"/>
    </row>
    <row r="88" s="3" customFormat="1" ht="45" outlineLevel="2" spans="1:28">
      <c r="A88" s="10">
        <v>79</v>
      </c>
      <c r="B88" s="11" t="s">
        <v>2330</v>
      </c>
      <c r="C88" s="11" t="s">
        <v>2526</v>
      </c>
      <c r="D88" s="11" t="s">
        <v>3367</v>
      </c>
      <c r="E88" s="11" t="s">
        <v>3368</v>
      </c>
      <c r="F88" s="13" t="s">
        <v>3369</v>
      </c>
      <c r="G88" s="13" t="s">
        <v>3370</v>
      </c>
      <c r="H88" s="13" t="s">
        <v>3371</v>
      </c>
      <c r="I88" s="13" t="s">
        <v>2593</v>
      </c>
      <c r="J88" s="11" t="s">
        <v>3372</v>
      </c>
      <c r="K88" s="11" t="s">
        <v>3373</v>
      </c>
      <c r="L88" s="11" t="s">
        <v>3368</v>
      </c>
      <c r="M88" s="156" t="s">
        <v>3374</v>
      </c>
      <c r="N88" s="27">
        <v>1000</v>
      </c>
      <c r="O88" s="29">
        <v>45122</v>
      </c>
      <c r="P88" s="29">
        <v>45260</v>
      </c>
      <c r="Q88" s="36">
        <v>88</v>
      </c>
      <c r="R88" s="27">
        <v>95.91</v>
      </c>
      <c r="S88" s="27">
        <v>55</v>
      </c>
      <c r="T88" s="27">
        <f t="shared" si="21"/>
        <v>5275.05</v>
      </c>
      <c r="U88" s="27">
        <v>5.5</v>
      </c>
      <c r="V88" s="27">
        <f t="shared" si="22"/>
        <v>527.505</v>
      </c>
      <c r="W88" s="27">
        <f t="shared" si="23"/>
        <v>4747.545</v>
      </c>
      <c r="X88" s="11" t="s">
        <v>3375</v>
      </c>
      <c r="Y88" s="11" t="s">
        <v>3376</v>
      </c>
      <c r="Z88" s="11" t="s">
        <v>3377</v>
      </c>
      <c r="AA88" s="156" t="s">
        <v>3378</v>
      </c>
      <c r="AB88" s="11"/>
    </row>
    <row r="89" s="3" customFormat="1" ht="45" outlineLevel="2" spans="1:28">
      <c r="A89" s="10">
        <v>80</v>
      </c>
      <c r="B89" s="11" t="s">
        <v>2330</v>
      </c>
      <c r="C89" s="11" t="s">
        <v>2526</v>
      </c>
      <c r="D89" s="11" t="s">
        <v>3379</v>
      </c>
      <c r="E89" s="11" t="s">
        <v>3380</v>
      </c>
      <c r="F89" s="13" t="s">
        <v>3381</v>
      </c>
      <c r="G89" s="13" t="s">
        <v>3382</v>
      </c>
      <c r="H89" s="13" t="s">
        <v>3312</v>
      </c>
      <c r="I89" s="13" t="s">
        <v>803</v>
      </c>
      <c r="J89" s="11" t="s">
        <v>3383</v>
      </c>
      <c r="K89" s="11" t="s">
        <v>3384</v>
      </c>
      <c r="L89" s="11" t="s">
        <v>3380</v>
      </c>
      <c r="M89" s="156" t="s">
        <v>3385</v>
      </c>
      <c r="N89" s="27">
        <v>1000</v>
      </c>
      <c r="O89" s="29">
        <v>45122</v>
      </c>
      <c r="P89" s="29">
        <v>45260</v>
      </c>
      <c r="Q89" s="36">
        <v>415</v>
      </c>
      <c r="R89" s="27">
        <v>263.95</v>
      </c>
      <c r="S89" s="27">
        <v>55</v>
      </c>
      <c r="T89" s="27">
        <f t="shared" si="21"/>
        <v>14517.25</v>
      </c>
      <c r="U89" s="27">
        <v>5.5</v>
      </c>
      <c r="V89" s="27">
        <f t="shared" si="22"/>
        <v>1451.725</v>
      </c>
      <c r="W89" s="27">
        <f t="shared" si="23"/>
        <v>13065.525</v>
      </c>
      <c r="X89" s="11" t="s">
        <v>1229</v>
      </c>
      <c r="Y89" s="11">
        <v>1451.73</v>
      </c>
      <c r="Z89" s="11" t="s">
        <v>3386</v>
      </c>
      <c r="AA89" s="11">
        <v>20424046</v>
      </c>
      <c r="AB89" s="11"/>
    </row>
    <row r="90" s="3" customFormat="1" ht="45" outlineLevel="2" spans="1:28">
      <c r="A90" s="10">
        <v>81</v>
      </c>
      <c r="B90" s="11" t="s">
        <v>2330</v>
      </c>
      <c r="C90" s="11" t="s">
        <v>2526</v>
      </c>
      <c r="D90" s="11" t="s">
        <v>3387</v>
      </c>
      <c r="E90" s="11" t="s">
        <v>3388</v>
      </c>
      <c r="F90" s="13" t="s">
        <v>3389</v>
      </c>
      <c r="G90" s="13" t="s">
        <v>3390</v>
      </c>
      <c r="H90" s="13" t="s">
        <v>3391</v>
      </c>
      <c r="I90" s="35" t="s">
        <v>3392</v>
      </c>
      <c r="J90" s="11" t="s">
        <v>3393</v>
      </c>
      <c r="K90" s="11" t="s">
        <v>3394</v>
      </c>
      <c r="L90" s="11" t="s">
        <v>3388</v>
      </c>
      <c r="M90" s="156" t="s">
        <v>3395</v>
      </c>
      <c r="N90" s="27">
        <v>1000</v>
      </c>
      <c r="O90" s="29">
        <v>45122</v>
      </c>
      <c r="P90" s="29">
        <v>45260</v>
      </c>
      <c r="Q90" s="36">
        <v>62</v>
      </c>
      <c r="R90" s="27">
        <v>22</v>
      </c>
      <c r="S90" s="27">
        <v>55</v>
      </c>
      <c r="T90" s="27">
        <f t="shared" si="21"/>
        <v>1210</v>
      </c>
      <c r="U90" s="27">
        <v>5.5</v>
      </c>
      <c r="V90" s="27">
        <f t="shared" si="22"/>
        <v>121</v>
      </c>
      <c r="W90" s="27">
        <f t="shared" si="23"/>
        <v>1089</v>
      </c>
      <c r="X90" s="11" t="s">
        <v>2709</v>
      </c>
      <c r="Y90" s="11">
        <v>121</v>
      </c>
      <c r="Z90" s="11" t="s">
        <v>3396</v>
      </c>
      <c r="AA90" s="11">
        <v>32512566</v>
      </c>
      <c r="AB90" s="11"/>
    </row>
    <row r="91" s="3" customFormat="1" ht="22.5" outlineLevel="1" spans="1:28">
      <c r="A91" s="10"/>
      <c r="B91" s="17" t="s">
        <v>3397</v>
      </c>
      <c r="C91" s="11"/>
      <c r="D91" s="11"/>
      <c r="E91" s="11"/>
      <c r="F91" s="13"/>
      <c r="G91" s="13"/>
      <c r="H91" s="13"/>
      <c r="I91" s="35"/>
      <c r="J91" s="11"/>
      <c r="K91" s="11"/>
      <c r="L91" s="11"/>
      <c r="M91" s="11"/>
      <c r="N91" s="27"/>
      <c r="O91" s="29"/>
      <c r="P91" s="29"/>
      <c r="Q91" s="36">
        <f>SUBTOTAL(9,Q80:Q90)</f>
        <v>2173</v>
      </c>
      <c r="R91" s="27">
        <f>SUBTOTAL(9,R80:R90)</f>
        <v>1407.04</v>
      </c>
      <c r="S91" s="27"/>
      <c r="T91" s="27">
        <f>SUBTOTAL(9,T80:T90)</f>
        <v>77387.2</v>
      </c>
      <c r="U91" s="27"/>
      <c r="V91" s="27">
        <f>SUBTOTAL(9,V80:V90)</f>
        <v>7738.72</v>
      </c>
      <c r="W91" s="27">
        <f>SUBTOTAL(9,W80:W90)</f>
        <v>69648.48</v>
      </c>
      <c r="X91" s="11"/>
      <c r="Y91" s="11"/>
      <c r="Z91" s="11"/>
      <c r="AA91" s="11"/>
      <c r="AB91" s="11"/>
    </row>
    <row r="92" s="3" customFormat="1" ht="27" customHeight="1" spans="1:28">
      <c r="A92" s="10"/>
      <c r="B92" s="17" t="s">
        <v>2515</v>
      </c>
      <c r="C92" s="11"/>
      <c r="D92" s="11"/>
      <c r="E92" s="11"/>
      <c r="F92" s="13"/>
      <c r="G92" s="13"/>
      <c r="H92" s="13"/>
      <c r="I92" s="35"/>
      <c r="J92" s="11"/>
      <c r="K92" s="11"/>
      <c r="L92" s="11"/>
      <c r="M92" s="11"/>
      <c r="N92" s="27"/>
      <c r="O92" s="29"/>
      <c r="P92" s="29"/>
      <c r="Q92" s="36">
        <f>SUBTOTAL(9,Q3:Q90)</f>
        <v>21447</v>
      </c>
      <c r="R92" s="27">
        <f>SUBTOTAL(9,R3:R90)</f>
        <v>14443.21</v>
      </c>
      <c r="S92" s="27"/>
      <c r="T92" s="27">
        <f>SUBTOTAL(9,T3:T90)</f>
        <v>794376.55</v>
      </c>
      <c r="U92" s="27"/>
      <c r="V92" s="27">
        <f>SUBTOTAL(9,V3:V90)</f>
        <v>79437.655</v>
      </c>
      <c r="W92" s="27">
        <f>SUBTOTAL(9,W3:W90)</f>
        <v>714938.895</v>
      </c>
      <c r="X92" s="11"/>
      <c r="Y92" s="11"/>
      <c r="Z92" s="11"/>
      <c r="AA92" s="11"/>
      <c r="AB92" s="11"/>
    </row>
  </sheetData>
  <protectedRanges>
    <protectedRange sqref="R38" name="区域1_2_2"/>
    <protectedRange sqref="R5" name="区域1_2_4"/>
    <protectedRange sqref="R51" name="区域1_2_2_1"/>
    <protectedRange sqref="R5" name="区域1_2_4_1"/>
    <protectedRange sqref="R50" name="区域1_2"/>
    <protectedRange sqref="R56" name="区域1_2_2_1_1"/>
  </protectedRanges>
  <autoFilter ref="A2:AB91">
    <extLst/>
  </autoFilter>
  <mergeCells count="2">
    <mergeCell ref="A1:W1"/>
    <mergeCell ref="X1:AB1"/>
  </mergeCells>
  <conditionalFormatting sqref="F56:F57">
    <cfRule type="duplicateValues" dxfId="0" priority="6"/>
    <cfRule type="duplicateValues" dxfId="0" priority="7"/>
  </conditionalFormatting>
  <printOptions horizontalCentered="1"/>
  <pageMargins left="0" right="0" top="0" bottom="0" header="0" footer="0"/>
  <pageSetup paperSize="9" scale="95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/>
  <rangeList sheetStid="5" master="">
    <arrUserId title="区域1_1" rangeCreator="" othersAccessPermission="edit"/>
  </rangeList>
  <rangeList sheetStid="6" master="">
    <arrUserId title="区域1_2_2" rangeCreator="" othersAccessPermission="edit"/>
    <arrUserId title="区域1_2_4" rangeCreator="" othersAccessPermission="edit"/>
    <arrUserId title="区域1_2_2_1" rangeCreator="" othersAccessPermission="edit"/>
    <arrUserId title="区域1_2_4_1" rangeCreator="" othersAccessPermission="edit"/>
    <arrUserId title="区域1_2" rangeCreator="" othersAccessPermission="edit"/>
    <arrUserId title="区域1_2_2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9-10月</vt:lpstr>
      <vt:lpstr>玉米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吴奇</dc:creator>
  <cp:lastModifiedBy>admin</cp:lastModifiedBy>
  <dcterms:created xsi:type="dcterms:W3CDTF">2006-09-16T00:00:00Z</dcterms:created>
  <dcterms:modified xsi:type="dcterms:W3CDTF">2023-11-23T08:37:12Z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1C83C954AD3F49BDB32E8091221A4E97</vt:lpwstr>
  </property>
  <property fmtid="{D5CDD505-2E9C-101B-9397-08002B2CF9AE}" pid="3" name="KSOProductBuildVer">
    <vt:lpwstr>2052-11.8.2.11500</vt:lpwstr>
  </property>
</Properties>
</file>